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bcie2014-my.sharepoint.com/personal/xhernandez_bcie_org/Documents/Documentos/006 SV/2152 ANDA/Planes de adquisiciones/"/>
    </mc:Choice>
  </mc:AlternateContent>
  <xr:revisionPtr revIDLastSave="6" documentId="8_{49A9C356-539E-4225-8EA4-E5EC229138F9}" xr6:coauthVersionLast="36" xr6:coauthVersionMax="36" xr10:uidLastSave="{9253BB1A-0C28-4516-AE6C-CCAE483B1B8E}"/>
  <bookViews>
    <workbookView xWindow="0" yWindow="0" windowWidth="19200" windowHeight="5570" activeTab="2" xr2:uid="{00000000-000D-0000-FFFF-FFFF00000000}"/>
  </bookViews>
  <sheets>
    <sheet name="Instrucciones" sheetId="3" r:id="rId1"/>
    <sheet name="Diccionario" sheetId="2" r:id="rId2"/>
    <sheet name="PGA" sheetId="1" r:id="rId3"/>
  </sheets>
  <definedNames>
    <definedName name="Modalidad_del_Proceso" localSheetId="1">Diccionario!$B$3:$B$13</definedName>
    <definedName name="Modalidad_del_Proceso" localSheetId="2">Diccionario!$B$3:$B$13</definedName>
    <definedName name="_xlnm.Print_Area" localSheetId="0">Instrucciones!$A$1:$C$29</definedName>
    <definedName name="_xlnm.Print_Titles" localSheetId="2">PGA!$2:$11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0" i="1" l="1"/>
  <c r="L40" i="1" s="1"/>
  <c r="M40" i="1" s="1"/>
  <c r="K39" i="1"/>
  <c r="L39" i="1" s="1"/>
  <c r="M39" i="1" s="1"/>
  <c r="K38" i="1"/>
  <c r="L38" i="1" s="1"/>
  <c r="M38" i="1" s="1"/>
  <c r="K37" i="1"/>
  <c r="L37" i="1" s="1"/>
  <c r="M37" i="1" s="1"/>
  <c r="K36" i="1"/>
  <c r="L36" i="1" s="1"/>
  <c r="M36" i="1" s="1"/>
  <c r="K34" i="1"/>
  <c r="L34" i="1"/>
  <c r="M34" i="1" s="1"/>
  <c r="K23" i="1"/>
  <c r="L23" i="1" s="1"/>
  <c r="M23" i="1" s="1"/>
  <c r="K22" i="1"/>
  <c r="L22" i="1" s="1"/>
  <c r="M22" i="1" s="1"/>
  <c r="K21" i="1"/>
  <c r="L21" i="1" s="1"/>
  <c r="M21" i="1" s="1"/>
  <c r="K16" i="1"/>
  <c r="L16" i="1"/>
  <c r="M16" i="1" s="1"/>
  <c r="K15" i="1"/>
  <c r="L15" i="1" s="1"/>
  <c r="M15" i="1" s="1"/>
  <c r="K14" i="1"/>
  <c r="L14" i="1" s="1"/>
  <c r="M14" i="1" s="1"/>
  <c r="E15" i="1" l="1"/>
  <c r="E40" i="1" l="1"/>
  <c r="E39" i="1"/>
  <c r="E38" i="1"/>
  <c r="E37" i="1"/>
  <c r="E36" i="1"/>
  <c r="E35" i="1"/>
  <c r="E14" i="1" l="1"/>
  <c r="E18" i="1" l="1"/>
  <c r="E24" i="1" l="1"/>
  <c r="K17" i="1"/>
  <c r="L17" i="1" s="1"/>
  <c r="M17" i="1" s="1"/>
  <c r="K35" i="1" l="1"/>
  <c r="L35" i="1" s="1"/>
  <c r="M35" i="1" s="1"/>
  <c r="E34" i="1"/>
  <c r="E41" i="1" l="1"/>
  <c r="K13" i="1" l="1"/>
  <c r="L13" i="1" s="1"/>
  <c r="M13" i="1" s="1"/>
  <c r="E31" i="1" l="1"/>
  <c r="E43" i="1" s="1"/>
  <c r="L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Salvador Hernández Gómez</author>
  </authors>
  <commentList>
    <comment ref="C35" authorId="0" shapeId="0" xr:uid="{00000000-0006-0000-0200-000001000000}">
      <text>
        <r>
          <rPr>
            <b/>
            <sz val="9"/>
            <color indexed="81"/>
            <rFont val="Tahoma"/>
            <family val="2"/>
          </rPr>
          <t>Francisco Salvador Hernández Gómez:</t>
        </r>
        <r>
          <rPr>
            <sz val="9"/>
            <color indexed="81"/>
            <rFont val="Tahoma"/>
            <family val="2"/>
          </rPr>
          <t xml:space="preserve">
ENTIENDO SE HARÁ POR CC.</t>
        </r>
      </text>
    </comment>
    <comment ref="E36" authorId="0" shapeId="0" xr:uid="{00000000-0006-0000-0200-000002000000}">
      <text>
        <r>
          <rPr>
            <b/>
            <sz val="9"/>
            <color indexed="81"/>
            <rFont val="Tahoma"/>
            <family val="2"/>
          </rPr>
          <t>Francisco Salvador Hernández Gómez:</t>
        </r>
        <r>
          <rPr>
            <sz val="9"/>
            <color indexed="81"/>
            <rFont val="Tahoma"/>
            <family val="2"/>
          </rPr>
          <t xml:space="preserve">
ME PARECE QUE PARA QUE APLIQUE, CC; DEBERÁ AJUSTARSE EL VALOR A MENOS DE $ 35,000.00</t>
        </r>
      </text>
    </comment>
  </commentList>
</comments>
</file>

<file path=xl/sharedStrings.xml><?xml version="1.0" encoding="utf-8"?>
<sst xmlns="http://schemas.openxmlformats.org/spreadsheetml/2006/main" count="231" uniqueCount="132">
  <si>
    <t>PLAN GENERAL DE ADQUISICIONES</t>
  </si>
  <si>
    <t>Características de la adquisición</t>
  </si>
  <si>
    <t>Monto Presupuestado en $</t>
  </si>
  <si>
    <t>Tipo de Adquisición: Obras</t>
  </si>
  <si>
    <t>Publicación</t>
  </si>
  <si>
    <t>Inicio de ejecución</t>
  </si>
  <si>
    <t>Contrato</t>
  </si>
  <si>
    <t>Nombre de la Operación:</t>
  </si>
  <si>
    <t>Organismo Ejecutor:</t>
  </si>
  <si>
    <t>Monto de adquisiciones de Obras</t>
  </si>
  <si>
    <t>Tipo de Adquisición: Bienes</t>
  </si>
  <si>
    <t>Monto de adquisiciones de Bienes</t>
  </si>
  <si>
    <t>Tipo de Adquisición: Servicios</t>
  </si>
  <si>
    <t>Monto de adquisiciones de Servicios</t>
  </si>
  <si>
    <t>Tipo de Adquisición: Consultorías</t>
  </si>
  <si>
    <t>Monto de adquisiciones de Consultorías</t>
  </si>
  <si>
    <t>Total en este Plan General de Adquisiciones</t>
  </si>
  <si>
    <t>Modalidad</t>
  </si>
  <si>
    <t>Modalidad de Adquisición</t>
  </si>
  <si>
    <t>Método de Adquisición Obras, bienes y servicios</t>
  </si>
  <si>
    <t>Método para la selección de Consultores</t>
  </si>
  <si>
    <t>Número de la operación:</t>
  </si>
  <si>
    <t>Estimación de Principales Fechas de Procesos</t>
  </si>
  <si>
    <t>Normativa Aplicable</t>
  </si>
  <si>
    <t>Legislación Nacional</t>
  </si>
  <si>
    <t>Monto de la Operación:</t>
  </si>
  <si>
    <t>Prestatario:</t>
  </si>
  <si>
    <t>Proceso de Adquisición</t>
  </si>
  <si>
    <t>Nombre de la Adquisición</t>
  </si>
  <si>
    <t>Recepción de Ofertas</t>
  </si>
  <si>
    <t>Otras Políticas</t>
  </si>
  <si>
    <t>Estado</t>
  </si>
  <si>
    <t>Previsto</t>
  </si>
  <si>
    <t>En curso</t>
  </si>
  <si>
    <t>Evaluación</t>
  </si>
  <si>
    <t>CC</t>
  </si>
  <si>
    <t>N/A</t>
  </si>
  <si>
    <t>LPI</t>
  </si>
  <si>
    <t>LPN</t>
  </si>
  <si>
    <t>CP</t>
  </si>
  <si>
    <t>CD</t>
  </si>
  <si>
    <t>CPI</t>
  </si>
  <si>
    <t>CPN</t>
  </si>
  <si>
    <t>LPI: Licitación Pública Internacional</t>
  </si>
  <si>
    <t>LPN: Licitación Púbica Nacional</t>
  </si>
  <si>
    <t>CPI: Concurso Público Internacional</t>
  </si>
  <si>
    <t>CPN: Concurso Público Nacional</t>
  </si>
  <si>
    <t>CP: Comparación de precios</t>
  </si>
  <si>
    <t>CD: Contratación directa</t>
  </si>
  <si>
    <t>Revisión</t>
  </si>
  <si>
    <t>Ex-ante</t>
  </si>
  <si>
    <t>Ex-post</t>
  </si>
  <si>
    <t>Estado del proceso</t>
  </si>
  <si>
    <t>LPIL</t>
  </si>
  <si>
    <t>LPIL: Licitación Pública Internacional Limitada</t>
  </si>
  <si>
    <t>Características del Plan General de Adquisiciones (PGA).</t>
  </si>
  <si>
    <t>CC: Comparación de calificaicones</t>
  </si>
  <si>
    <t>N/A: No aplica o definido por la Legislación u otros politicas</t>
  </si>
  <si>
    <t>Método</t>
  </si>
  <si>
    <t>Alcance</t>
  </si>
  <si>
    <t>Precalificación</t>
  </si>
  <si>
    <t>Cocalificación</t>
  </si>
  <si>
    <t>Público</t>
  </si>
  <si>
    <t>Privado</t>
  </si>
  <si>
    <t>Limitado</t>
  </si>
  <si>
    <t>Desierto</t>
  </si>
  <si>
    <t>Fracasado</t>
  </si>
  <si>
    <t>Adjudicado</t>
  </si>
  <si>
    <t>CPIL</t>
  </si>
  <si>
    <t>CPIL: Concurso Público Internacional Limitado</t>
  </si>
  <si>
    <t>Durante la ejecución de una Operación, previo no objeción del BCIE a través de la Gerencia de País o Área Técnica Responsable se podrá realizar los ajustes al PGA que resulten necesarios. En dicha actualización se mantendrá la información relacionada a procesos previamente incluidos, independientemente de su estatus de ejecución.</t>
  </si>
  <si>
    <t>Una vez se cuente con la No Objeción del Banco del PGA, el Prestatario / Beneficiario deberá obtener la No Objeción específica a los Documentos para la Adquisición de cada proceso en particular.</t>
  </si>
  <si>
    <t>El Prestatario/Beneficiario deberá responsabilizarse ante el BCIE de que las adquisiciones requeridas para la operación no se subdividen para realizar procesos distintos a los establecidos en el art. 21 de la Norma para la aplicación de la Politica</t>
  </si>
  <si>
    <r>
      <rPr>
        <b/>
        <sz val="11"/>
        <color theme="1"/>
        <rFont val="Calibri"/>
        <family val="2"/>
        <scheme val="minor"/>
      </rPr>
      <t xml:space="preserve">Revisión Ex-post: </t>
    </r>
    <r>
      <rPr>
        <sz val="11"/>
        <color theme="1"/>
        <rFont val="Calibri"/>
        <family val="2"/>
        <scheme val="minor"/>
      </rPr>
      <t xml:space="preserve">Supervisión en materia de adquisiciones mediante la revisión con posterioridad a la formalización del contrato entre el Prestatario/Beneficiario y el proveedor/contratista/consultor. Requiere la No Objeción previo al inicio de l proceso </t>
    </r>
  </si>
  <si>
    <r>
      <rPr>
        <b/>
        <sz val="11"/>
        <color theme="1"/>
        <rFont val="Calibri"/>
        <family val="2"/>
        <scheme val="minor"/>
      </rPr>
      <t xml:space="preserve">Revisión Ex-ante: </t>
    </r>
    <r>
      <rPr>
        <sz val="11"/>
        <color theme="1"/>
        <rFont val="Calibri"/>
        <family val="2"/>
        <scheme val="minor"/>
      </rPr>
      <t>Supervisión en materia de adquisiciones con anterioridad a cada etapa del proceso. Por defecto es el tipo de revisión que realiza el Banco.</t>
    </r>
  </si>
  <si>
    <t>Estado del Proceso</t>
  </si>
  <si>
    <t>Tipo de Revisión</t>
  </si>
  <si>
    <t>Tipo de Revisión por parte del Banco</t>
  </si>
  <si>
    <t>Anulado</t>
  </si>
  <si>
    <r>
      <rPr>
        <b/>
        <sz val="11"/>
        <color theme="1"/>
        <rFont val="Calibri"/>
        <family val="2"/>
        <scheme val="minor"/>
      </rPr>
      <t>Adjudicado:</t>
    </r>
    <r>
      <rPr>
        <sz val="11"/>
        <color theme="1"/>
        <rFont val="Calibri"/>
        <family val="2"/>
        <scheme val="minor"/>
      </rPr>
      <t xml:space="preserve"> Proceso que cuenta con 1). La recomendación de adjudicación por parte del Comité, 2). No Objeción del Banco a dicha recomendación, 3). Notificación de resultados y 4). Protestas resueltas en todas sus instancias.</t>
    </r>
  </si>
  <si>
    <r>
      <rPr>
        <b/>
        <sz val="11"/>
        <color theme="1"/>
        <rFont val="Calibri"/>
        <family val="2"/>
        <scheme val="minor"/>
      </rPr>
      <t xml:space="preserve">Contratado: </t>
    </r>
    <r>
      <rPr>
        <sz val="11"/>
        <color theme="1"/>
        <rFont val="Calibri"/>
        <family val="2"/>
        <scheme val="minor"/>
      </rPr>
      <t>Proceso de adquisición finalizado, con contrato suscrito u orden de compra emitida</t>
    </r>
  </si>
  <si>
    <t xml:space="preserve"> adqproyectos@bcie.org</t>
  </si>
  <si>
    <t>El Prestatario/Beneficiario deberá contemplar la posibilidad de agrupar adquisiciones dentro de una licitación o concurso, con el fin de obtener economía de escala, sin que por ello se agrupen tipos de adquisiciones que por sus caracteristicas no serían comunmente encontradas en un solo proveedor.</t>
  </si>
  <si>
    <t>Preguntas o consultas:</t>
  </si>
  <si>
    <t>Unidad de Adquisiciones para Operaciones/BCIE</t>
  </si>
  <si>
    <t>Métodos y Modalidades BCIE</t>
  </si>
  <si>
    <r>
      <rPr>
        <b/>
        <sz val="11"/>
        <color theme="1"/>
        <rFont val="Calibri"/>
        <family val="2"/>
        <scheme val="minor"/>
      </rPr>
      <t>Previsto:</t>
    </r>
    <r>
      <rPr>
        <sz val="11"/>
        <color theme="1"/>
        <rFont val="Calibri"/>
        <family val="2"/>
        <scheme val="minor"/>
      </rPr>
      <t xml:space="preserve"> Proceso de adquisición planificado y no iniciado.</t>
    </r>
  </si>
  <si>
    <r>
      <rPr>
        <b/>
        <sz val="11"/>
        <color theme="1"/>
        <rFont val="Calibri"/>
        <family val="2"/>
        <scheme val="minor"/>
      </rPr>
      <t xml:space="preserve">Evaluación: </t>
    </r>
    <r>
      <rPr>
        <sz val="11"/>
        <color theme="1"/>
        <rFont val="Calibri"/>
        <family val="2"/>
        <scheme val="minor"/>
      </rPr>
      <t>Proceso donde se han recibido las propuestas u ofertas y se encuentran en cualquier fase previo a tener una recomendación del Comité en firme</t>
    </r>
  </si>
  <si>
    <r>
      <rPr>
        <b/>
        <sz val="11"/>
        <color theme="1"/>
        <rFont val="Calibri"/>
        <family val="2"/>
        <scheme val="minor"/>
      </rPr>
      <t xml:space="preserve">En curso: </t>
    </r>
    <r>
      <rPr>
        <sz val="11"/>
        <color theme="1"/>
        <rFont val="Calibri"/>
        <family val="2"/>
        <scheme val="minor"/>
      </rPr>
      <t>Proceso publicado y en  preparación de propuestas u ofertas.</t>
    </r>
  </si>
  <si>
    <r>
      <rPr>
        <b/>
        <sz val="11"/>
        <color theme="1"/>
        <rFont val="Calibri"/>
        <family val="2"/>
        <scheme val="minor"/>
      </rPr>
      <t xml:space="preserve">Desierto: </t>
    </r>
    <r>
      <rPr>
        <sz val="11"/>
        <color theme="1"/>
        <rFont val="Calibri"/>
        <family val="2"/>
        <scheme val="minor"/>
      </rPr>
      <t>Proceso en el cual no se recibieron propuestas u ofertas o se recibieron menos del mínimo de propuestas u ofertas establecidas</t>
    </r>
  </si>
  <si>
    <r>
      <rPr>
        <b/>
        <sz val="11"/>
        <color theme="1"/>
        <rFont val="Calibri"/>
        <family val="2"/>
        <scheme val="minor"/>
      </rPr>
      <t xml:space="preserve">Fracasado: </t>
    </r>
    <r>
      <rPr>
        <sz val="11"/>
        <color theme="1"/>
        <rFont val="Calibri"/>
        <family val="2"/>
        <scheme val="minor"/>
      </rPr>
      <t>Proceso en el cual ninguna de las propuestas u ofertas presentadas, cumple con los criterios establecidos en el documento base, con la recomendación del Comité en firme</t>
    </r>
  </si>
  <si>
    <r>
      <rPr>
        <b/>
        <sz val="11"/>
        <color theme="1"/>
        <rFont val="Calibri"/>
        <family val="2"/>
        <scheme val="minor"/>
      </rPr>
      <t xml:space="preserve">Anulado: </t>
    </r>
    <r>
      <rPr>
        <sz val="11"/>
        <color theme="1"/>
        <rFont val="Calibri"/>
        <family val="2"/>
        <scheme val="minor"/>
      </rPr>
      <t>Proceso que fue publicado y se anuló previo a la adjudicación .</t>
    </r>
  </si>
  <si>
    <t>Formato actualizado en agosto 2018</t>
  </si>
  <si>
    <t>Contiene una proyección  de los procesos de adquisición a realizar los próximos 18 meses para la obtención de los bienes, obras, servicios y consultorías, necesarias para la adecuada ejecución del proyecto.</t>
  </si>
  <si>
    <t>Contratado</t>
  </si>
  <si>
    <t>Contrato en ejecución</t>
  </si>
  <si>
    <t>Contrato Terminado</t>
  </si>
  <si>
    <r>
      <t xml:space="preserve">Contrato en ejecución: </t>
    </r>
    <r>
      <rPr>
        <sz val="11"/>
        <color theme="1"/>
        <rFont val="Calibri"/>
        <family val="2"/>
        <scheme val="minor"/>
      </rPr>
      <t>Contrato formalizado y en vigencia.</t>
    </r>
  </si>
  <si>
    <r>
      <t>Contrato terminado:</t>
    </r>
    <r>
      <rPr>
        <sz val="11"/>
        <color theme="1"/>
        <rFont val="Calibri"/>
        <family val="2"/>
        <scheme val="minor"/>
      </rPr>
      <t xml:space="preserve"> Contrato en el cual concluyó la relación contractual.</t>
    </r>
  </si>
  <si>
    <t>ANDA</t>
  </si>
  <si>
    <t>“Rehabilitación de la Planta Potabilizadora de Las Pavas”</t>
  </si>
  <si>
    <t>Construcción de tanque antigolpe de ariete, que incluye susu instalaciones hidraulicas y trabajos en el terreno. Instalación de taller de electromecánica para la operación y mantenimiento de la palanta y sus estaciones de rebombeo.</t>
  </si>
  <si>
    <t xml:space="preserve">El dragado consiste en extraer todo tipo de sedimento en el lecho del rio, el cual esta evitando que el tirante minimo del agua del río opere de una forma eficiente y construcción de estructura de rebosadero en el río. Las obras del desvio de drenaje consistirán en eldesvío de su cauce por una cuneta hacia aguas abajo de la toma, evitando así la fuente puntual de contaminación; 
la obra consiste en unas correcciones de pendiente en la cuneta existente y una adaptación de las cotas del cuenco receptor para que se evite su drenaje aguas arriba de los bombeos.
</t>
  </si>
  <si>
    <t>Ampliación del canal de alivio para mejorar el flujo en este; protección del fondo de la bocatoma consiste en el acorazamiento del fondo del lecho de una forma que evite la erosión de los estratos subterraneos del lecho del río; el rebosadero consiste en contruir una infraestructura adecuada para que el agua encausada tenga un rebose adecuado en la direcciòn del flujo del agua; ademas se estará protegiendo una parte de la bocatoma que es el estribo izquierdo y para poder realizar estas actividades es necesario el desvio del drenaje de las aguas del río.</t>
  </si>
  <si>
    <t>Equipo de transporte para la Unidad Ejecutora del proyecto de “Rehabilitación de las Obras de Captación, Potabilización y Electromecánicas de la Planta Potabilizadora Las Pavas, municipio de San Pablo Tacachico, departamento de La Libertad, El Salvador”</t>
  </si>
  <si>
    <t>Equipo informatico para la Unidad Ejecutora de Proyecto de “Rehabilitación de las Obras de Captación, Potabilización y Electromecánicas de la Planta Potabilizadora Las Pavas, municipio de San Pablo Tacachico, departamento de La Libertad, El Salvador”</t>
  </si>
  <si>
    <t>Dotación de equipo de transporte al personal de la Unidad Ejecutora, mediante la compra de pick ups (2 a 3)</t>
  </si>
  <si>
    <t>Dotación de equipo informatico (se estima en 7 computadoras, impresores, UPS, software, y consumibles) para todo el personal de la Unidad Ejecutora.</t>
  </si>
  <si>
    <t>Dragado de cauce y desvio de drenaje como parte del proyecto “Rehabilitación de las Obras de Captación, Potabilización y Electromecánicas de la Planta Potabilizadora Las Pavas, municipio de San Pablo Tacachico, departamento de La Libertad, El Salvador”</t>
  </si>
  <si>
    <t>Tanque antigolpe de ariete y Taller de mantenimiento como parte del proyecto “Rehabilitación de las Obras de Captación, Potabilización y Electromecánicas de la Planta Potabilizadora Las Pavas, municipio de San Pablo Tacachico, departamento de La Libertad, El Salvador”</t>
  </si>
  <si>
    <t>Ampliación del canal de alivio, protección del fondo de bocatoma, rebosadero y protección de estribo izquierdo de bocatoma como parte del proyecto “Rehabilitación de las Obras de Captación, Potabilización y Electromecánicas de la Planta Potabilizadora Las Pavas, municipio de San Pablo Tacachico, departamento de La Libertad, El Salvador”</t>
  </si>
  <si>
    <t>Adecuacion de oficinas de Unidad Ejecutora del proyecto “Rehabilitación de las Obras de Captación, Potabilización y Electromecánicas de la Planta Potabilizadora Las Pavas, municipio de San Pablo Tacachico, departamento de La Libertad, El Salvador”</t>
  </si>
  <si>
    <t>Coordinador de la Unidad Ejecutora de Proyecto de “Rehabilitación de las Obras de Captación, Potabilización y Electromecánicas de la Planta Potabilizadora Las Pavas, municipio de San Pablo Tacachico, departamento de La Libertad, El Salvador”</t>
  </si>
  <si>
    <t>Especialista en electromecánica de la Unidad Ejecutora de Proyecto de “Rehabilitación de las Obras de Captación, Potabilización y Electromecánicas de la Planta Potabilizadora Las Pavas, municipio de San Pablo Tacachico, departamento de La Libertad, El Salvador”</t>
  </si>
  <si>
    <t>Especialista Financiero, de Planificación y Administración de la Unidad Ejecutora de Proyecto de “Rehabilitación de las Obras de Captación, Potabilización y Electromecánicas de la Planta Potabilizadora Las Pavas, municipio de San Pablo Tacachico, departamento de La Libertad, El Salvador”</t>
  </si>
  <si>
    <t>Especialista en Adquisiciones de la Unidad Ejecutora de Proyecto de “Rehabilitación de las Obras de Captación, Potabilización y Electromecánicas de la Planta Potabilizadora Las Pavas, municipio de San Pablo Tacachico, departamento de La Libertad, El Salvador”</t>
  </si>
  <si>
    <t>Apoyo administrativo de la Unidad Ejecutora de Proyecto de “Rehabilitación de las Obras de Captación, Potabilización y Electromecánicas de la Planta Potabilizadora Las Pavas, municipio de San Pablo Tacachico, departamento de La Libertad, El Salvador”</t>
  </si>
  <si>
    <t>Acondicionamiento físico para las oficinas de la Unidad Ejecutora</t>
  </si>
  <si>
    <t xml:space="preserve">Este consultor será el que garantizará la correcta ejecución de los contratos de bienes, obras, servicios y consultorías para el proyecto, dando estricto cumplimiento a lo establecido en las Políticas y Normas del BCIE, y la Ley de Adjudicaciones y Contrataciones de la Administración Pública; del mismo modo, gestionar las adquisiciones de obras, bienes, y servicios que sean necesarios. </t>
  </si>
  <si>
    <t>Esta consultoria tiene por objeto dirigir y coordinar las actividades para la ejecución, seguimiento, control y evaluación del proyecto “Rehabilitación de las Obras de Captación, Potabilización y Electromecánicas de la Planta Potabilizadora Las Pavas, municipio de San Pablo Tacachico, departamento de La Libertad, El Salvador”</t>
  </si>
  <si>
    <t>Esta consultoría tiene por objeto asesorar y apoyar a coordinar todas las actividades de la parte electromecánica de la obra a intervenir; así también, las actividades a desarrollar en río, para la ejecución del proyecto Rehabilitación de la Planta Potabilizadora Las Pavas, ubicada en el Municipio de San Pablo Tacachico, Departamento de La Libertad, República de El Salvador; así como en otras actividades inherentes al aspecto eléctrico y electromecánicos de las obras.</t>
  </si>
  <si>
    <t>El objeto de esta consultoría es garantizar la planificación, el seguimiento de los préstamos, los aspectos administrativos a fin de coadyuvar a alcanzar los objetivos previstos para la correcta ejecución financiera del Proyecto “Rehabilitación de las obras de captación, potabilización y electromecánicas de la Planta Potabilizadora Las Pavas, municipio de San Pablo Tacachico, Departamento de La Libertad, El salvador”.</t>
  </si>
  <si>
    <t xml:space="preserve">El objeto de esta consultoria es garantizar la buena ejecución de todas las actividades de carácter administrativas relacionadas con la Unidad Ejecutora o todas aquellas que dicha unidad se proponga realizar, para la ejecución del proyecto Rehabilitación de la Planta Potabilizadora Las Pavas” ubicada en el Municipio de San Pablo Tacachico, Departamento de La Libertad, República de El Salvador. </t>
  </si>
  <si>
    <t>Apoyo legal de la Unidad Ejecutora de Proyecto de “Rehabilitación de las Obras de Captación, Potabilización y Electromecánicas de la Planta Potabilizadora Las Pavas, municipio de San Pablo Tacachico, departamento de La Libertad, El Salvador”</t>
  </si>
  <si>
    <t>Esta consultoria tiene por objeto asesorar y apoyar a coordinar todas las actividades en lo que respecta a la parte hidráulica de la obra y funcionamiento hidráulico de las instalaciones a intervenir; así también, las actividades a desarrollar en río, entre otras las obras civiles de acuerdo a las funciones dentro de Unidad Ejecutora, para la ejecución del proyecto Rehabilitación de la Planta Potabilizadora Las Pavas, ubicada en el Municipio de San Pablo Tacachico, Departamento de La Libertad, República de El Salvador.</t>
  </si>
  <si>
    <t>Medidas ambientales consideradas en el PMA omo parte del proyecto “Rehabilitación de las Obras de Captación, Potabilización y Electromecánicas de la Planta Potabilizadora Las Pavas, municipio de San Pablo Tacachico, departamento de La Libertad, El Salvador”</t>
  </si>
  <si>
    <t>eEjecucion de las medidas ambientales incluidas en el PMA</t>
  </si>
  <si>
    <t>Mobiliario para la Unidad Ejecutora de Proyecto de “Rehabilitación de las Obras de Captación, Potabilización y Electromecánicas de la Planta Potabilizadora Las Pavas, municipio de San Pablo Tacachico, departamento de La Libertad, El Salvador”</t>
  </si>
  <si>
    <t>sillas ( espera, Ejecutivas, secretariales), escritorios, estantes, arcrivadores,  mesa de reuniones.</t>
  </si>
  <si>
    <t>Esta consultoria tiene por objeto contar con la asesoria juridica durante la  ejecución, seguimiento, control y evaluación del proyecto “Rehabilitación de las Obras de Captación, Potabilización y Electromecánicas de la Planta Potabilizadora Las Pavas, municipio de San Pablo Tacachico, departamento de La Libertad, El Salvador”</t>
  </si>
  <si>
    <r>
      <t xml:space="preserve">Especialista en hidráulica y </t>
    </r>
    <r>
      <rPr>
        <i/>
        <sz val="10"/>
        <rFont val="Calibri"/>
        <family val="2"/>
        <scheme val="minor"/>
      </rPr>
      <t>obra civil d</t>
    </r>
    <r>
      <rPr>
        <i/>
        <sz val="10"/>
        <color theme="1"/>
        <rFont val="Calibri"/>
        <family val="2"/>
        <scheme val="minor"/>
      </rPr>
      <t>e la Unidad Ejecutora de Proyecto de “Rehabilitación de las Obras de Captación, Potabilización y Electromecánicas de la Planta Potabilizadora Las Pavas, municipio de San Pablo Tacachico, departamento de La Libertad, El Salvador”</t>
    </r>
  </si>
  <si>
    <t>Fecha de Actualización: 15/julio/19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</si>
</sst>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_-* #,##0.00_-;\-* #,##0.00_-;_-* &quot;-&quot;??_-;_-@_-"/>
    <numFmt numFmtId="166" formatCode="_ * #,##0.00_ ;_ * \-#,##0.00_ ;_ * &quot;-&quot;??_ ;_ @_ "/>
    <numFmt numFmtId="167" formatCode="[$$-409]#,##0.00"/>
  </numFmts>
  <fonts count="20" x14ac:knownFonts="1">
    <font>
      <sz val="11"/>
      <color theme="1"/>
      <name val="Calibri"/>
      <family val="2"/>
      <scheme val="minor"/>
    </font>
    <font>
      <b/>
      <sz val="11"/>
      <color theme="1"/>
      <name val="Calibri"/>
      <family val="2"/>
      <scheme val="minor"/>
    </font>
    <font>
      <sz val="11"/>
      <color theme="1"/>
      <name val="Calibri"/>
      <family val="2"/>
      <scheme val="minor"/>
    </font>
    <font>
      <b/>
      <u/>
      <sz val="18"/>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9"/>
      <color theme="1"/>
      <name val="Calibri"/>
      <family val="2"/>
      <scheme val="minor"/>
    </font>
    <font>
      <b/>
      <sz val="11"/>
      <color theme="3"/>
      <name val="Calibri"/>
      <family val="2"/>
      <scheme val="minor"/>
    </font>
    <font>
      <sz val="11"/>
      <color theme="3"/>
      <name val="Calibri"/>
      <family val="2"/>
      <scheme val="minor"/>
    </font>
    <font>
      <sz val="10"/>
      <color theme="3"/>
      <name val="Calibri"/>
      <family val="2"/>
      <scheme val="minor"/>
    </font>
    <font>
      <sz val="11"/>
      <color theme="2" tint="-0.749992370372631"/>
      <name val="Calibri"/>
      <family val="2"/>
      <scheme val="minor"/>
    </font>
    <font>
      <sz val="9"/>
      <color theme="1"/>
      <name val="Arial"/>
      <family val="2"/>
    </font>
    <font>
      <sz val="9"/>
      <color indexed="81"/>
      <name val="Tahoma"/>
      <family val="2"/>
    </font>
    <font>
      <b/>
      <sz val="9"/>
      <color indexed="81"/>
      <name val="Tahoma"/>
      <family val="2"/>
    </font>
    <font>
      <sz val="10"/>
      <name val="Arial"/>
      <family val="2"/>
    </font>
    <font>
      <sz val="9"/>
      <name val="Arial"/>
      <family val="2"/>
    </font>
    <font>
      <i/>
      <sz val="10"/>
      <name val="Calibri"/>
      <family val="2"/>
      <scheme val="minor"/>
    </font>
    <font>
      <sz val="9"/>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0">
    <xf numFmtId="0" fontId="0" fillId="0" borderId="0"/>
    <xf numFmtId="166"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cellStyleXfs>
  <cellXfs count="121">
    <xf numFmtId="0" fontId="0" fillId="0" borderId="0" xfId="0"/>
    <xf numFmtId="0" fontId="1" fillId="0" borderId="0" xfId="0" applyFont="1"/>
    <xf numFmtId="0" fontId="0" fillId="0" borderId="0" xfId="0" applyFont="1"/>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0" fillId="0" borderId="0" xfId="0" applyFont="1" applyBorder="1"/>
    <xf numFmtId="0" fontId="4" fillId="0" borderId="13" xfId="0" applyFont="1" applyBorder="1"/>
    <xf numFmtId="0" fontId="4" fillId="0" borderId="0" xfId="0" applyFont="1"/>
    <xf numFmtId="0" fontId="6" fillId="0" borderId="0" xfId="0" applyFont="1"/>
    <xf numFmtId="0" fontId="4" fillId="2" borderId="7" xfId="0" applyFont="1" applyFill="1" applyBorder="1" applyAlignment="1">
      <alignment horizontal="center" vertical="center"/>
    </xf>
    <xf numFmtId="0" fontId="6" fillId="2" borderId="1" xfId="0" applyFont="1" applyFill="1" applyBorder="1" applyAlignment="1">
      <alignment horizontal="justify" vertical="top"/>
    </xf>
    <xf numFmtId="0" fontId="4" fillId="0" borderId="1" xfId="0" applyFont="1" applyBorder="1"/>
    <xf numFmtId="0" fontId="6" fillId="2" borderId="9" xfId="0" applyFont="1" applyFill="1" applyBorder="1" applyAlignment="1">
      <alignment horizontal="center" vertical="center"/>
    </xf>
    <xf numFmtId="0" fontId="6" fillId="2" borderId="3" xfId="0" applyFont="1" applyFill="1" applyBorder="1" applyAlignment="1">
      <alignment horizontal="justify" vertical="top"/>
    </xf>
    <xf numFmtId="0" fontId="4" fillId="0" borderId="3" xfId="0" applyFont="1" applyBorder="1"/>
    <xf numFmtId="167" fontId="5" fillId="0" borderId="0" xfId="0" applyNumberFormat="1" applyFont="1" applyBorder="1" applyAlignment="1">
      <alignment vertical="center"/>
    </xf>
    <xf numFmtId="0" fontId="4" fillId="0" borderId="0" xfId="0" applyFont="1" applyBorder="1" applyAlignment="1">
      <alignment vertical="center"/>
    </xf>
    <xf numFmtId="0" fontId="4" fillId="0" borderId="6" xfId="0" applyFont="1" applyBorder="1"/>
    <xf numFmtId="0" fontId="5" fillId="0" borderId="0" xfId="0" applyFont="1" applyBorder="1" applyAlignment="1">
      <alignment horizontal="left" vertical="center"/>
    </xf>
    <xf numFmtId="167" fontId="5" fillId="0" borderId="0" xfId="0" applyNumberFormat="1" applyFont="1" applyBorder="1"/>
    <xf numFmtId="0" fontId="4" fillId="0" borderId="0" xfId="0" applyFont="1" applyBorder="1"/>
    <xf numFmtId="0" fontId="4" fillId="0" borderId="0" xfId="0" applyFont="1" applyBorder="1" applyAlignment="1">
      <alignment horizontal="left" vertical="top" wrapText="1"/>
    </xf>
    <xf numFmtId="0" fontId="5" fillId="0" borderId="0" xfId="0" applyFont="1" applyBorder="1" applyAlignment="1">
      <alignment horizontal="left" vertical="top"/>
    </xf>
    <xf numFmtId="0" fontId="4" fillId="0" borderId="5" xfId="0" applyFont="1" applyBorder="1"/>
    <xf numFmtId="0" fontId="4" fillId="0" borderId="0" xfId="0" applyFont="1" applyAlignment="1">
      <alignment vertical="center"/>
    </xf>
    <xf numFmtId="166" fontId="4" fillId="0" borderId="0" xfId="1" applyFont="1"/>
    <xf numFmtId="0" fontId="4" fillId="0" borderId="0" xfId="0" applyFont="1" applyBorder="1" applyAlignment="1">
      <alignment vertical="top"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 fillId="0" borderId="22" xfId="0" applyFont="1" applyBorder="1" applyAlignment="1">
      <alignment horizontal="center" vertical="center"/>
    </xf>
    <xf numFmtId="0" fontId="6" fillId="2" borderId="23" xfId="0" applyFont="1" applyFill="1" applyBorder="1" applyAlignment="1">
      <alignment horizontal="justify" vertical="top"/>
    </xf>
    <xf numFmtId="0" fontId="7" fillId="2"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5" fillId="0" borderId="0" xfId="0" applyFont="1" applyBorder="1" applyAlignment="1">
      <alignment vertical="top"/>
    </xf>
    <xf numFmtId="0" fontId="4" fillId="0" borderId="0"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3" xfId="0" applyFont="1" applyBorder="1" applyAlignment="1">
      <alignment horizontal="center" vertical="center" wrapText="1"/>
    </xf>
    <xf numFmtId="0" fontId="4" fillId="0" borderId="3"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wrapText="1"/>
    </xf>
    <xf numFmtId="0" fontId="4" fillId="2" borderId="1" xfId="0" applyFont="1" applyFill="1" applyBorder="1" applyAlignment="1">
      <alignment horizontal="justify" vertical="top"/>
    </xf>
    <xf numFmtId="0" fontId="7" fillId="0" borderId="8" xfId="0" applyFont="1" applyBorder="1" applyAlignment="1">
      <alignment horizontal="center" vertical="center" wrapText="1"/>
    </xf>
    <xf numFmtId="0" fontId="4" fillId="2" borderId="3" xfId="0" applyFont="1" applyFill="1" applyBorder="1" applyAlignment="1">
      <alignment horizontal="justify" vertical="top"/>
    </xf>
    <xf numFmtId="0" fontId="7"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top" wrapText="1"/>
    </xf>
    <xf numFmtId="0" fontId="9" fillId="0" borderId="0" xfId="0" applyFont="1" applyAlignment="1">
      <alignment wrapText="1"/>
    </xf>
    <xf numFmtId="0" fontId="8" fillId="0" borderId="0" xfId="0" applyFont="1"/>
    <xf numFmtId="0" fontId="0" fillId="0" borderId="0" xfId="0" applyAlignment="1">
      <alignment horizontal="center" vertical="top"/>
    </xf>
    <xf numFmtId="0" fontId="0" fillId="0" borderId="0" xfId="0" applyAlignment="1">
      <alignment vertical="top"/>
    </xf>
    <xf numFmtId="0" fontId="10" fillId="0" borderId="0" xfId="0" applyFont="1" applyAlignment="1">
      <alignment horizontal="left" wrapText="1"/>
    </xf>
    <xf numFmtId="0" fontId="11" fillId="0" borderId="0" xfId="0" applyFont="1" applyAlignment="1">
      <alignment wrapText="1"/>
    </xf>
    <xf numFmtId="0" fontId="1" fillId="0" borderId="0" xfId="0" applyFont="1" applyAlignment="1">
      <alignment vertical="top" wrapText="1"/>
    </xf>
    <xf numFmtId="0" fontId="5" fillId="0" borderId="0" xfId="0" applyFont="1" applyBorder="1" applyAlignment="1">
      <alignment horizontal="left" vertical="top" wrapText="1"/>
    </xf>
    <xf numFmtId="167" fontId="5" fillId="0" borderId="0" xfId="0" applyNumberFormat="1" applyFont="1" applyBorder="1" applyAlignment="1">
      <alignment horizontal="left" vertical="top" wrapText="1"/>
    </xf>
    <xf numFmtId="0" fontId="6" fillId="2" borderId="1" xfId="0" applyFont="1" applyFill="1" applyBorder="1" applyAlignment="1">
      <alignment horizontal="justify" vertical="top" wrapText="1"/>
    </xf>
    <xf numFmtId="0" fontId="5" fillId="3" borderId="21" xfId="0" applyFont="1" applyFill="1" applyBorder="1" applyAlignment="1">
      <alignment vertical="center" wrapText="1"/>
    </xf>
    <xf numFmtId="0" fontId="4" fillId="0" borderId="0" xfId="0" applyFont="1" applyBorder="1" applyAlignment="1">
      <alignment vertical="center" wrapText="1"/>
    </xf>
    <xf numFmtId="0" fontId="1" fillId="0" borderId="0" xfId="0" applyFont="1" applyBorder="1" applyAlignment="1">
      <alignment vertical="center"/>
    </xf>
    <xf numFmtId="0" fontId="4" fillId="0" borderId="13" xfId="0" applyFont="1" applyBorder="1" applyAlignment="1">
      <alignment vertical="center"/>
    </xf>
    <xf numFmtId="44" fontId="6" fillId="2" borderId="1" xfId="2" applyFont="1" applyFill="1" applyBorder="1" applyAlignment="1">
      <alignment vertical="center"/>
    </xf>
    <xf numFmtId="167" fontId="5" fillId="0" borderId="14" xfId="0" applyNumberFormat="1" applyFont="1" applyBorder="1" applyAlignment="1">
      <alignment vertical="center"/>
    </xf>
    <xf numFmtId="0" fontId="6" fillId="2" borderId="23" xfId="0" applyFont="1" applyFill="1" applyBorder="1" applyAlignment="1">
      <alignment vertical="center"/>
    </xf>
    <xf numFmtId="0" fontId="6" fillId="2" borderId="1" xfId="0" applyFont="1" applyFill="1" applyBorder="1" applyAlignment="1">
      <alignment vertical="center"/>
    </xf>
    <xf numFmtId="0" fontId="6" fillId="2" borderId="3" xfId="0" applyFont="1" applyFill="1" applyBorder="1" applyAlignment="1">
      <alignment vertical="center"/>
    </xf>
    <xf numFmtId="167" fontId="5" fillId="0" borderId="4" xfId="0" applyNumberFormat="1" applyFont="1" applyBorder="1" applyAlignment="1">
      <alignment vertical="center"/>
    </xf>
    <xf numFmtId="0" fontId="7" fillId="0" borderId="1" xfId="0" applyFont="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15" fontId="12" fillId="0" borderId="1" xfId="0" applyNumberFormat="1" applyFont="1" applyFill="1" applyBorder="1" applyAlignment="1">
      <alignment horizontal="center" vertical="center"/>
    </xf>
    <xf numFmtId="44" fontId="4" fillId="0" borderId="0" xfId="2" applyFont="1" applyAlignment="1">
      <alignment vertical="center"/>
    </xf>
    <xf numFmtId="167" fontId="4" fillId="0" borderId="0" xfId="0" applyNumberFormat="1" applyFont="1" applyAlignment="1">
      <alignment vertical="center"/>
    </xf>
    <xf numFmtId="164" fontId="4" fillId="0" borderId="0" xfId="0" applyNumberFormat="1" applyFont="1" applyAlignment="1">
      <alignment vertical="center"/>
    </xf>
    <xf numFmtId="0" fontId="6" fillId="0" borderId="1" xfId="0" applyFont="1" applyFill="1" applyBorder="1" applyAlignment="1">
      <alignment horizontal="justify" vertical="top"/>
    </xf>
    <xf numFmtId="0" fontId="17" fillId="0" borderId="1" xfId="0" applyFont="1" applyFill="1" applyBorder="1" applyAlignment="1">
      <alignment horizontal="justify" vertical="top"/>
    </xf>
    <xf numFmtId="44" fontId="17" fillId="0" borderId="1" xfId="2" applyFont="1" applyFill="1" applyBorder="1" applyAlignment="1">
      <alignment vertical="center"/>
    </xf>
    <xf numFmtId="0" fontId="18" fillId="0" borderId="1" xfId="0" applyFont="1" applyFill="1" applyBorder="1" applyAlignment="1">
      <alignment horizontal="center" vertical="center" wrapText="1"/>
    </xf>
    <xf numFmtId="15" fontId="16"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44" fontId="17" fillId="2" borderId="1" xfId="2" applyFont="1" applyFill="1" applyBorder="1" applyAlignment="1">
      <alignment vertical="center"/>
    </xf>
    <xf numFmtId="44" fontId="6" fillId="0" borderId="1" xfId="2" applyFont="1" applyFill="1" applyBorder="1" applyAlignment="1">
      <alignment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9" fillId="0" borderId="1" xfId="0" applyFont="1" applyBorder="1" applyAlignment="1">
      <alignment horizontal="center" vertical="center"/>
    </xf>
    <xf numFmtId="0" fontId="18" fillId="0" borderId="1" xfId="0" applyFont="1" applyBorder="1" applyAlignment="1">
      <alignment horizontal="center" vertical="center" wrapText="1"/>
    </xf>
    <xf numFmtId="167" fontId="4" fillId="0" borderId="0" xfId="0" applyNumberFormat="1" applyFont="1" applyBorder="1"/>
    <xf numFmtId="0" fontId="6" fillId="0" borderId="0" xfId="0" applyFont="1" applyBorder="1"/>
    <xf numFmtId="0" fontId="1" fillId="4" borderId="0" xfId="0" applyFont="1" applyFill="1" applyAlignment="1">
      <alignment horizontal="center"/>
    </xf>
    <xf numFmtId="0" fontId="5" fillId="0" borderId="0" xfId="0" applyFont="1" applyBorder="1" applyAlignment="1">
      <alignment horizontal="center" vertical="center" wrapText="1"/>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3" fillId="0" borderId="0" xfId="0" applyFont="1" applyBorder="1" applyAlignment="1">
      <alignment horizontal="center"/>
    </xf>
    <xf numFmtId="0" fontId="5" fillId="0" borderId="12" xfId="0" applyFont="1" applyBorder="1" applyAlignment="1">
      <alignment horizontal="right" vertical="top"/>
    </xf>
    <xf numFmtId="0" fontId="5" fillId="3" borderId="15"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1" xfId="0" applyFont="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3" borderId="1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cellXfs>
  <cellStyles count="10">
    <cellStyle name="Comma" xfId="1" builtinId="3"/>
    <cellStyle name="Currency" xfId="2" builtinId="4"/>
    <cellStyle name="Millares 2" xfId="5" xr:uid="{00000000-0005-0000-0000-000001000000}"/>
    <cellStyle name="Millares 2 2" xfId="8" xr:uid="{00000000-0005-0000-0000-000002000000}"/>
    <cellStyle name="Moneda 2" xfId="3" xr:uid="{00000000-0005-0000-0000-000004000000}"/>
    <cellStyle name="Moneda 2 2" xfId="7" xr:uid="{00000000-0005-0000-0000-000005000000}"/>
    <cellStyle name="Moneda 3" xfId="6" xr:uid="{00000000-0005-0000-0000-000006000000}"/>
    <cellStyle name="Moneda 3 2" xfId="9" xr:uid="{00000000-0005-0000-0000-000007000000}"/>
    <cellStyle name="Normal" xfId="0" builtinId="0"/>
    <cellStyle name="Normal 2" xfId="4" xr:uid="{00000000-0005-0000-0000-000009000000}"/>
  </cellStyles>
  <dxfs count="0"/>
  <tableStyles count="0" defaultTableStyle="TableStyleMedium9" defaultPivotStyle="PivotStyleLight16"/>
  <colors>
    <mruColors>
      <color rgb="FF75F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158749</xdr:colOff>
      <xdr:row>1</xdr:row>
      <xdr:rowOff>84667</xdr:rowOff>
    </xdr:from>
    <xdr:to>
      <xdr:col>3</xdr:col>
      <xdr:colOff>274107</xdr:colOff>
      <xdr:row>5</xdr:row>
      <xdr:rowOff>46779</xdr:rowOff>
    </xdr:to>
    <xdr:pic>
      <xdr:nvPicPr>
        <xdr:cNvPr id="5" name="Picture 4">
          <a:extLst>
            <a:ext uri="{FF2B5EF4-FFF2-40B4-BE49-F238E27FC236}">
              <a16:creationId xmlns:a16="http://schemas.microsoft.com/office/drawing/2014/main" id="{22B69EC7-BE35-4093-BC8C-6701C89E02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49" y="211667"/>
          <a:ext cx="2210858" cy="1106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pageSetUpPr autoPageBreaks="0"/>
  </sheetPr>
  <dimension ref="B1:C29"/>
  <sheetViews>
    <sheetView showGridLines="0" topLeftCell="A10" zoomScaleNormal="100" zoomScaleSheetLayoutView="80" workbookViewId="0">
      <selection activeCell="F20" sqref="F20"/>
    </sheetView>
  </sheetViews>
  <sheetFormatPr defaultColWidth="9.1796875" defaultRowHeight="14.5" x14ac:dyDescent="0.35"/>
  <cols>
    <col min="1" max="1" width="1.26953125" customWidth="1"/>
    <col min="2" max="2" width="4.1796875" style="50" customWidth="1"/>
    <col min="3" max="3" width="88.453125" customWidth="1"/>
  </cols>
  <sheetData>
    <row r="1" spans="2:3" x14ac:dyDescent="0.35">
      <c r="B1" s="93" t="s">
        <v>55</v>
      </c>
      <c r="C1" s="93"/>
    </row>
    <row r="2" spans="2:3" ht="49.5" customHeight="1" x14ac:dyDescent="0.35">
      <c r="B2" s="54">
        <v>1</v>
      </c>
      <c r="C2" s="51" t="s">
        <v>93</v>
      </c>
    </row>
    <row r="3" spans="2:3" ht="65.25" customHeight="1" x14ac:dyDescent="0.35">
      <c r="B3" s="54">
        <v>2</v>
      </c>
      <c r="C3" s="51" t="s">
        <v>70</v>
      </c>
    </row>
    <row r="4" spans="2:3" ht="43.5" customHeight="1" x14ac:dyDescent="0.35">
      <c r="B4" s="54">
        <v>3</v>
      </c>
      <c r="C4" s="51" t="s">
        <v>71</v>
      </c>
    </row>
    <row r="5" spans="2:3" ht="51" customHeight="1" x14ac:dyDescent="0.35">
      <c r="B5" s="54">
        <v>4</v>
      </c>
      <c r="C5" s="51" t="s">
        <v>72</v>
      </c>
    </row>
    <row r="6" spans="2:3" ht="66.75" customHeight="1" x14ac:dyDescent="0.35">
      <c r="B6" s="54">
        <v>5</v>
      </c>
      <c r="C6" s="51" t="s">
        <v>82</v>
      </c>
    </row>
    <row r="7" spans="2:3" x14ac:dyDescent="0.35">
      <c r="B7" s="49"/>
    </row>
    <row r="8" spans="2:3" x14ac:dyDescent="0.35">
      <c r="B8" s="93" t="s">
        <v>77</v>
      </c>
      <c r="C8" s="93"/>
    </row>
    <row r="9" spans="2:3" ht="39.75" customHeight="1" x14ac:dyDescent="0.35">
      <c r="B9" s="54">
        <v>1</v>
      </c>
      <c r="C9" s="51" t="s">
        <v>74</v>
      </c>
    </row>
    <row r="10" spans="2:3" ht="54.75" customHeight="1" x14ac:dyDescent="0.35">
      <c r="B10" s="54">
        <v>2</v>
      </c>
      <c r="C10" s="51" t="s">
        <v>73</v>
      </c>
    </row>
    <row r="11" spans="2:3" ht="12.75" customHeight="1" x14ac:dyDescent="0.35">
      <c r="B11" s="49"/>
    </row>
    <row r="12" spans="2:3" x14ac:dyDescent="0.35">
      <c r="B12" s="93" t="s">
        <v>75</v>
      </c>
      <c r="C12" s="93"/>
    </row>
    <row r="13" spans="2:3" x14ac:dyDescent="0.35">
      <c r="B13" s="49"/>
    </row>
    <row r="14" spans="2:3" x14ac:dyDescent="0.35">
      <c r="B14" s="54">
        <v>1</v>
      </c>
      <c r="C14" s="55" t="s">
        <v>86</v>
      </c>
    </row>
    <row r="15" spans="2:3" x14ac:dyDescent="0.35">
      <c r="B15" s="54">
        <v>2</v>
      </c>
      <c r="C15" s="55" t="s">
        <v>88</v>
      </c>
    </row>
    <row r="16" spans="2:3" ht="29" x14ac:dyDescent="0.35">
      <c r="B16" s="54">
        <v>3</v>
      </c>
      <c r="C16" s="51" t="s">
        <v>87</v>
      </c>
    </row>
    <row r="17" spans="2:3" ht="29" x14ac:dyDescent="0.35">
      <c r="B17" s="54">
        <v>4</v>
      </c>
      <c r="C17" s="51" t="s">
        <v>89</v>
      </c>
    </row>
    <row r="18" spans="2:3" ht="33.75" customHeight="1" x14ac:dyDescent="0.35">
      <c r="B18" s="54">
        <v>5</v>
      </c>
      <c r="C18" s="51" t="s">
        <v>90</v>
      </c>
    </row>
    <row r="19" spans="2:3" ht="45" customHeight="1" x14ac:dyDescent="0.35">
      <c r="B19" s="54">
        <v>6</v>
      </c>
      <c r="C19" s="51" t="s">
        <v>79</v>
      </c>
    </row>
    <row r="20" spans="2:3" x14ac:dyDescent="0.35">
      <c r="B20" s="54">
        <v>7</v>
      </c>
      <c r="C20" s="51" t="s">
        <v>91</v>
      </c>
    </row>
    <row r="21" spans="2:3" ht="19.5" customHeight="1" x14ac:dyDescent="0.35">
      <c r="B21" s="54">
        <v>8</v>
      </c>
      <c r="C21" s="51" t="s">
        <v>80</v>
      </c>
    </row>
    <row r="22" spans="2:3" ht="15.75" customHeight="1" x14ac:dyDescent="0.35">
      <c r="B22" s="54">
        <v>9</v>
      </c>
      <c r="C22" s="58" t="s">
        <v>97</v>
      </c>
    </row>
    <row r="23" spans="2:3" ht="19.5" customHeight="1" x14ac:dyDescent="0.35">
      <c r="B23" s="54">
        <v>10</v>
      </c>
      <c r="C23" s="58" t="s">
        <v>98</v>
      </c>
    </row>
    <row r="24" spans="2:3" x14ac:dyDescent="0.35">
      <c r="B24" s="49"/>
    </row>
    <row r="25" spans="2:3" x14ac:dyDescent="0.35">
      <c r="B25" s="49"/>
      <c r="C25" s="57" t="s">
        <v>83</v>
      </c>
    </row>
    <row r="26" spans="2:3" x14ac:dyDescent="0.35">
      <c r="B26" s="49"/>
      <c r="C26" s="52" t="s">
        <v>84</v>
      </c>
    </row>
    <row r="27" spans="2:3" x14ac:dyDescent="0.35">
      <c r="C27" s="53" t="s">
        <v>81</v>
      </c>
    </row>
    <row r="28" spans="2:3" ht="9.75" customHeight="1" x14ac:dyDescent="0.35">
      <c r="C28" s="53"/>
    </row>
    <row r="29" spans="2:3" x14ac:dyDescent="0.35">
      <c r="C29" s="56" t="s">
        <v>92</v>
      </c>
    </row>
  </sheetData>
  <mergeCells count="3">
    <mergeCell ref="B1:C1"/>
    <mergeCell ref="B8:C8"/>
    <mergeCell ref="B12:C12"/>
  </mergeCells>
  <pageMargins left="0.70866141732283472" right="0.70866141732283472" top="0.74803149606299213" bottom="0.74803149606299213" header="0.31496062992125984" footer="0.31496062992125984"/>
  <pageSetup scale="92" orientation="portrait" r:id="rId1"/>
  <headerFooter>
    <oddFooter>&amp;C&amp;"Arial,Regular"&amp;10&amp;K548235PUBLICO</oddFooter>
    <evenFooter>&amp;C&amp;"Arial,Regular"&amp;10&amp;K548235PUBLICO</evenFooter>
    <firstFooter>&amp;C&amp;"Arial,Regular"&amp;10&amp;K548235PUBLICO</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autoPageBreaks="0"/>
  </sheetPr>
  <dimension ref="B2:C52"/>
  <sheetViews>
    <sheetView showGridLines="0" workbookViewId="0">
      <selection activeCell="H33" sqref="H33"/>
    </sheetView>
  </sheetViews>
  <sheetFormatPr defaultColWidth="9.1796875" defaultRowHeight="14.5" x14ac:dyDescent="0.35"/>
  <cols>
    <col min="2" max="2" width="27.7265625" customWidth="1"/>
  </cols>
  <sheetData>
    <row r="2" spans="2:3" x14ac:dyDescent="0.35">
      <c r="B2" s="1" t="s">
        <v>18</v>
      </c>
      <c r="C2" s="1"/>
    </row>
    <row r="3" spans="2:3" x14ac:dyDescent="0.35">
      <c r="B3" t="s">
        <v>60</v>
      </c>
    </row>
    <row r="4" spans="2:3" x14ac:dyDescent="0.35">
      <c r="B4" t="s">
        <v>61</v>
      </c>
    </row>
    <row r="5" spans="2:3" x14ac:dyDescent="0.35">
      <c r="B5" t="s">
        <v>36</v>
      </c>
    </row>
    <row r="7" spans="2:3" x14ac:dyDescent="0.35">
      <c r="B7" s="1" t="s">
        <v>19</v>
      </c>
    </row>
    <row r="8" spans="2:3" x14ac:dyDescent="0.35">
      <c r="B8" t="s">
        <v>37</v>
      </c>
    </row>
    <row r="9" spans="2:3" x14ac:dyDescent="0.35">
      <c r="B9" t="s">
        <v>38</v>
      </c>
    </row>
    <row r="10" spans="2:3" x14ac:dyDescent="0.35">
      <c r="B10" t="s">
        <v>53</v>
      </c>
    </row>
    <row r="11" spans="2:3" x14ac:dyDescent="0.35">
      <c r="B11" t="s">
        <v>39</v>
      </c>
    </row>
    <row r="12" spans="2:3" x14ac:dyDescent="0.35">
      <c r="B12" t="s">
        <v>40</v>
      </c>
    </row>
    <row r="13" spans="2:3" x14ac:dyDescent="0.35">
      <c r="B13" t="s">
        <v>36</v>
      </c>
    </row>
    <row r="15" spans="2:3" x14ac:dyDescent="0.35">
      <c r="B15" s="1" t="s">
        <v>20</v>
      </c>
    </row>
    <row r="16" spans="2:3" x14ac:dyDescent="0.35">
      <c r="B16" t="s">
        <v>41</v>
      </c>
    </row>
    <row r="17" spans="2:2" x14ac:dyDescent="0.35">
      <c r="B17" t="s">
        <v>42</v>
      </c>
    </row>
    <row r="18" spans="2:2" x14ac:dyDescent="0.35">
      <c r="B18" t="s">
        <v>68</v>
      </c>
    </row>
    <row r="19" spans="2:2" x14ac:dyDescent="0.35">
      <c r="B19" t="s">
        <v>35</v>
      </c>
    </row>
    <row r="20" spans="2:2" x14ac:dyDescent="0.35">
      <c r="B20" t="s">
        <v>40</v>
      </c>
    </row>
    <row r="21" spans="2:2" x14ac:dyDescent="0.35">
      <c r="B21" t="s">
        <v>36</v>
      </c>
    </row>
    <row r="23" spans="2:2" x14ac:dyDescent="0.35">
      <c r="B23" s="1" t="s">
        <v>23</v>
      </c>
    </row>
    <row r="24" spans="2:2" x14ac:dyDescent="0.35">
      <c r="B24" t="s">
        <v>85</v>
      </c>
    </row>
    <row r="25" spans="2:2" x14ac:dyDescent="0.35">
      <c r="B25" t="s">
        <v>24</v>
      </c>
    </row>
    <row r="26" spans="2:2" x14ac:dyDescent="0.35">
      <c r="B26" t="s">
        <v>30</v>
      </c>
    </row>
    <row r="28" spans="2:2" x14ac:dyDescent="0.35">
      <c r="B28" s="1" t="s">
        <v>23</v>
      </c>
    </row>
    <row r="29" spans="2:2" x14ac:dyDescent="0.35">
      <c r="B29" t="s">
        <v>85</v>
      </c>
    </row>
    <row r="30" spans="2:2" x14ac:dyDescent="0.35">
      <c r="B30" t="s">
        <v>30</v>
      </c>
    </row>
    <row r="32" spans="2:2" x14ac:dyDescent="0.35">
      <c r="B32" s="1" t="s">
        <v>31</v>
      </c>
    </row>
    <row r="33" spans="2:2" x14ac:dyDescent="0.35">
      <c r="B33" t="s">
        <v>32</v>
      </c>
    </row>
    <row r="34" spans="2:2" x14ac:dyDescent="0.35">
      <c r="B34" t="s">
        <v>33</v>
      </c>
    </row>
    <row r="35" spans="2:2" x14ac:dyDescent="0.35">
      <c r="B35" t="s">
        <v>34</v>
      </c>
    </row>
    <row r="36" spans="2:2" x14ac:dyDescent="0.35">
      <c r="B36" t="s">
        <v>65</v>
      </c>
    </row>
    <row r="37" spans="2:2" x14ac:dyDescent="0.35">
      <c r="B37" t="s">
        <v>66</v>
      </c>
    </row>
    <row r="38" spans="2:2" x14ac:dyDescent="0.35">
      <c r="B38" t="s">
        <v>67</v>
      </c>
    </row>
    <row r="39" spans="2:2" x14ac:dyDescent="0.35">
      <c r="B39" t="s">
        <v>78</v>
      </c>
    </row>
    <row r="40" spans="2:2" x14ac:dyDescent="0.35">
      <c r="B40" t="s">
        <v>94</v>
      </c>
    </row>
    <row r="41" spans="2:2" x14ac:dyDescent="0.35">
      <c r="B41" t="s">
        <v>95</v>
      </c>
    </row>
    <row r="42" spans="2:2" x14ac:dyDescent="0.35">
      <c r="B42" t="s">
        <v>96</v>
      </c>
    </row>
    <row r="44" spans="2:2" s="1" customFormat="1" x14ac:dyDescent="0.35">
      <c r="B44" s="1" t="s">
        <v>49</v>
      </c>
    </row>
    <row r="45" spans="2:2" x14ac:dyDescent="0.35">
      <c r="B45" t="s">
        <v>50</v>
      </c>
    </row>
    <row r="46" spans="2:2" x14ac:dyDescent="0.35">
      <c r="B46" t="s">
        <v>51</v>
      </c>
    </row>
    <row r="48" spans="2:2" x14ac:dyDescent="0.35">
      <c r="B48" s="1" t="s">
        <v>59</v>
      </c>
    </row>
    <row r="49" spans="2:2" x14ac:dyDescent="0.35">
      <c r="B49" t="s">
        <v>62</v>
      </c>
    </row>
    <row r="50" spans="2:2" x14ac:dyDescent="0.35">
      <c r="B50" t="s">
        <v>63</v>
      </c>
    </row>
    <row r="51" spans="2:2" x14ac:dyDescent="0.35">
      <c r="B51" t="s">
        <v>64</v>
      </c>
    </row>
    <row r="52" spans="2:2" x14ac:dyDescent="0.35">
      <c r="B52" t="s">
        <v>36</v>
      </c>
    </row>
  </sheetData>
  <dataValidations count="1">
    <dataValidation type="list" allowBlank="1" showInputMessage="1" showErrorMessage="1" promptTitle="Modalidad del Proceso" sqref="C2:C13" xr:uid="{00000000-0002-0000-0100-000000000000}">
      <formula1>Modalidad_del_Proceso</formula1>
    </dataValidation>
  </dataValidations>
  <pageMargins left="0.7" right="0.7" top="0.75" bottom="0.75" header="0.3" footer="0.3"/>
  <pageSetup paperSize="9" orientation="portrait" r:id="rId1"/>
  <headerFooter>
    <oddFooter>&amp;C&amp;"Arial,Regular"&amp;10&amp;K548235PUBLICO</oddFooter>
    <evenFooter>&amp;C&amp;"Arial,Regular"&amp;10&amp;K548235PUBLICO</evenFooter>
    <firstFooter>&amp;C&amp;"Arial,Regular"&amp;10&amp;K548235PUBLICO</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sheetPr>
  <dimension ref="B1:T466"/>
  <sheetViews>
    <sheetView showGridLines="0" tabSelected="1" topLeftCell="A38" zoomScale="90" zoomScaleNormal="90" zoomScaleSheetLayoutView="20" workbookViewId="0">
      <selection activeCell="E36" sqref="E36"/>
    </sheetView>
  </sheetViews>
  <sheetFormatPr defaultColWidth="9.1796875" defaultRowHeight="13" x14ac:dyDescent="0.3"/>
  <cols>
    <col min="1" max="1" width="1" style="7" customWidth="1"/>
    <col min="2" max="2" width="3.81640625" style="7" customWidth="1"/>
    <col min="3" max="3" width="27.54296875" style="7" customWidth="1"/>
    <col min="4" max="4" width="33.26953125" style="7" customWidth="1"/>
    <col min="5" max="5" width="17.26953125" style="24" customWidth="1"/>
    <col min="6" max="6" width="19.1796875" style="7" customWidth="1"/>
    <col min="7" max="7" width="14" style="7" customWidth="1"/>
    <col min="8" max="8" width="10.26953125" style="7" customWidth="1"/>
    <col min="9" max="9" width="11.453125" style="7" customWidth="1"/>
    <col min="10" max="10" width="14.1796875" style="7" customWidth="1"/>
    <col min="11" max="11" width="12.54296875" style="7" customWidth="1"/>
    <col min="12" max="12" width="15.54296875" style="7" customWidth="1"/>
    <col min="13" max="13" width="12.26953125" style="7" customWidth="1"/>
    <col min="14" max="14" width="11.1796875" style="7" customWidth="1"/>
    <col min="15" max="15" width="12.54296875" style="7" customWidth="1"/>
    <col min="16" max="16" width="9.1796875" style="7"/>
    <col min="17" max="17" width="27.453125" style="7" customWidth="1"/>
    <col min="18" max="18" width="18.81640625" style="7" customWidth="1"/>
    <col min="19" max="16384" width="9.1796875" style="7"/>
  </cols>
  <sheetData>
    <row r="1" spans="2:15" ht="3.75" customHeight="1" x14ac:dyDescent="0.3"/>
    <row r="2" spans="2:15" ht="21.75" customHeight="1" x14ac:dyDescent="0.3">
      <c r="B2" s="94"/>
      <c r="C2" s="94"/>
      <c r="D2" s="94"/>
      <c r="E2" s="94"/>
      <c r="F2" s="94"/>
      <c r="G2" s="94"/>
      <c r="H2" s="94"/>
      <c r="I2" s="94"/>
      <c r="J2" s="94"/>
      <c r="K2" s="94"/>
      <c r="L2" s="94"/>
    </row>
    <row r="3" spans="2:15" ht="30.75" customHeight="1" x14ac:dyDescent="0.55000000000000004">
      <c r="B3" s="100" t="s">
        <v>0</v>
      </c>
      <c r="C3" s="100"/>
      <c r="D3" s="100"/>
      <c r="E3" s="100"/>
      <c r="F3" s="100"/>
      <c r="G3" s="100"/>
      <c r="H3" s="100"/>
      <c r="I3" s="100"/>
      <c r="J3" s="100"/>
      <c r="K3" s="100"/>
      <c r="L3" s="100"/>
      <c r="M3" s="100"/>
      <c r="N3" s="100"/>
      <c r="O3" s="100"/>
    </row>
    <row r="4" spans="2:15" ht="28.5" customHeight="1" x14ac:dyDescent="0.3">
      <c r="B4" s="21"/>
      <c r="C4" s="21"/>
      <c r="D4" s="21"/>
      <c r="E4" s="63"/>
      <c r="F4" s="21"/>
      <c r="G4" s="21"/>
      <c r="H4" s="35"/>
      <c r="I4" s="21"/>
      <c r="L4" s="21"/>
    </row>
    <row r="5" spans="2:15" ht="9" customHeight="1" x14ac:dyDescent="0.3">
      <c r="B5" s="21"/>
      <c r="C5" s="21"/>
      <c r="F5" s="21"/>
      <c r="G5" s="21"/>
      <c r="H5" s="35"/>
      <c r="I5" s="21"/>
      <c r="L5" s="21"/>
    </row>
    <row r="6" spans="2:15" ht="15" customHeight="1" x14ac:dyDescent="0.3">
      <c r="B6" s="21"/>
      <c r="C6" s="21"/>
      <c r="D6" s="98" t="s">
        <v>26</v>
      </c>
      <c r="E6" s="98"/>
      <c r="F6" s="3"/>
      <c r="G6" s="3"/>
      <c r="H6" s="3"/>
      <c r="I6" s="98" t="s">
        <v>8</v>
      </c>
      <c r="J6" s="98"/>
      <c r="K6" s="98"/>
      <c r="L6" s="59" t="s">
        <v>99</v>
      </c>
    </row>
    <row r="7" spans="2:15" ht="14.5" x14ac:dyDescent="0.35">
      <c r="D7" s="4" t="s">
        <v>21</v>
      </c>
      <c r="E7" s="64"/>
      <c r="F7" s="1">
        <v>2152</v>
      </c>
      <c r="G7" s="2"/>
      <c r="H7" s="2"/>
      <c r="I7" s="99" t="s">
        <v>25</v>
      </c>
      <c r="J7" s="99"/>
      <c r="K7" s="99"/>
      <c r="L7" s="60">
        <f>E43</f>
        <v>3429850.8929999997</v>
      </c>
    </row>
    <row r="8" spans="2:15" ht="12.75" customHeight="1" thickBot="1" x14ac:dyDescent="0.4">
      <c r="D8" s="4" t="s">
        <v>7</v>
      </c>
      <c r="E8" s="64"/>
      <c r="F8" s="1" t="s">
        <v>100</v>
      </c>
      <c r="G8" s="2"/>
      <c r="H8" s="2"/>
      <c r="I8" s="2"/>
      <c r="J8" s="5"/>
      <c r="K8" s="5"/>
      <c r="L8" s="20"/>
    </row>
    <row r="9" spans="2:15" ht="5.25" hidden="1" customHeight="1" thickBot="1" x14ac:dyDescent="0.35">
      <c r="D9" s="20"/>
      <c r="E9" s="16"/>
      <c r="F9" s="20"/>
      <c r="G9" s="20"/>
      <c r="H9" s="20"/>
      <c r="I9" s="20"/>
      <c r="J9" s="22"/>
      <c r="K9" s="22"/>
      <c r="L9" s="20"/>
    </row>
    <row r="10" spans="2:15" ht="14.25" customHeight="1" thickBot="1" x14ac:dyDescent="0.35">
      <c r="B10" s="6"/>
      <c r="C10" s="6"/>
      <c r="D10" s="6"/>
      <c r="E10" s="65"/>
      <c r="F10" s="95" t="s">
        <v>27</v>
      </c>
      <c r="G10" s="96"/>
      <c r="H10" s="96"/>
      <c r="I10" s="96"/>
      <c r="J10" s="95" t="s">
        <v>22</v>
      </c>
      <c r="K10" s="96"/>
      <c r="L10" s="96"/>
      <c r="M10" s="97"/>
      <c r="N10" s="110" t="s">
        <v>76</v>
      </c>
      <c r="O10" s="105" t="s">
        <v>52</v>
      </c>
    </row>
    <row r="11" spans="2:15" ht="63.75" customHeight="1" thickBot="1" x14ac:dyDescent="0.35">
      <c r="B11" s="112" t="s">
        <v>28</v>
      </c>
      <c r="C11" s="113"/>
      <c r="D11" s="28" t="s">
        <v>1</v>
      </c>
      <c r="E11" s="62" t="s">
        <v>2</v>
      </c>
      <c r="F11" s="27" t="s">
        <v>23</v>
      </c>
      <c r="G11" s="28" t="s">
        <v>17</v>
      </c>
      <c r="H11" s="28" t="s">
        <v>58</v>
      </c>
      <c r="I11" s="28" t="s">
        <v>59</v>
      </c>
      <c r="J11" s="27" t="s">
        <v>4</v>
      </c>
      <c r="K11" s="28" t="s">
        <v>29</v>
      </c>
      <c r="L11" s="28" t="s">
        <v>6</v>
      </c>
      <c r="M11" s="29" t="s">
        <v>5</v>
      </c>
      <c r="N11" s="111"/>
      <c r="O11" s="106"/>
    </row>
    <row r="12" spans="2:15" ht="16.5" customHeight="1" x14ac:dyDescent="0.3">
      <c r="B12" s="102" t="s">
        <v>3</v>
      </c>
      <c r="C12" s="103"/>
      <c r="D12" s="103"/>
      <c r="E12" s="103"/>
      <c r="F12" s="103"/>
      <c r="G12" s="103"/>
      <c r="H12" s="103"/>
      <c r="I12" s="103"/>
      <c r="J12" s="103"/>
      <c r="K12" s="103"/>
      <c r="L12" s="103"/>
      <c r="M12" s="103"/>
      <c r="N12" s="103"/>
      <c r="O12" s="104"/>
    </row>
    <row r="13" spans="2:15" ht="219" customHeight="1" x14ac:dyDescent="0.3">
      <c r="B13" s="73">
        <v>1</v>
      </c>
      <c r="C13" s="10" t="s">
        <v>108</v>
      </c>
      <c r="D13" s="61" t="s">
        <v>102</v>
      </c>
      <c r="E13" s="66">
        <v>321094.13299999997</v>
      </c>
      <c r="F13" s="36" t="s">
        <v>85</v>
      </c>
      <c r="G13" s="36" t="s">
        <v>61</v>
      </c>
      <c r="H13" s="36" t="s">
        <v>38</v>
      </c>
      <c r="I13" s="38" t="s">
        <v>62</v>
      </c>
      <c r="J13" s="75">
        <v>43700</v>
      </c>
      <c r="K13" s="75">
        <f>J13+31</f>
        <v>43731</v>
      </c>
      <c r="L13" s="75">
        <f>+K13+90</f>
        <v>43821</v>
      </c>
      <c r="M13" s="75">
        <f>+L13+15</f>
        <v>43836</v>
      </c>
      <c r="N13" s="39" t="s">
        <v>50</v>
      </c>
      <c r="O13" s="38" t="s">
        <v>32</v>
      </c>
    </row>
    <row r="14" spans="2:15" ht="146.25" customHeight="1" x14ac:dyDescent="0.3">
      <c r="B14" s="73">
        <v>2</v>
      </c>
      <c r="C14" s="10" t="s">
        <v>109</v>
      </c>
      <c r="D14" s="10" t="s">
        <v>101</v>
      </c>
      <c r="E14" s="66">
        <f>939161.2+220273.32</f>
        <v>1159434.52</v>
      </c>
      <c r="F14" s="36" t="s">
        <v>85</v>
      </c>
      <c r="G14" s="36" t="s">
        <v>61</v>
      </c>
      <c r="H14" s="36" t="s">
        <v>38</v>
      </c>
      <c r="I14" s="38" t="s">
        <v>62</v>
      </c>
      <c r="J14" s="75">
        <v>43701</v>
      </c>
      <c r="K14" s="75">
        <f>J14+31</f>
        <v>43732</v>
      </c>
      <c r="L14" s="75">
        <f>+K14+90</f>
        <v>43822</v>
      </c>
      <c r="M14" s="75">
        <f>+L14+15</f>
        <v>43837</v>
      </c>
      <c r="N14" s="39" t="s">
        <v>50</v>
      </c>
      <c r="O14" s="38" t="s">
        <v>32</v>
      </c>
    </row>
    <row r="15" spans="2:15" ht="202.5" customHeight="1" x14ac:dyDescent="0.3">
      <c r="B15" s="74">
        <v>3</v>
      </c>
      <c r="C15" s="10" t="s">
        <v>110</v>
      </c>
      <c r="D15" s="10" t="s">
        <v>103</v>
      </c>
      <c r="E15" s="86">
        <f>839671.93-220273.32+198000-1.57</f>
        <v>817397.04000000015</v>
      </c>
      <c r="F15" s="36" t="s">
        <v>85</v>
      </c>
      <c r="G15" s="36" t="s">
        <v>61</v>
      </c>
      <c r="H15" s="36" t="s">
        <v>38</v>
      </c>
      <c r="I15" s="38" t="s">
        <v>62</v>
      </c>
      <c r="J15" s="75">
        <v>43707</v>
      </c>
      <c r="K15" s="75">
        <f>J15+31</f>
        <v>43738</v>
      </c>
      <c r="L15" s="75">
        <f>+K15+90</f>
        <v>43828</v>
      </c>
      <c r="M15" s="75">
        <f>+L15+15</f>
        <v>43843</v>
      </c>
      <c r="N15" s="39" t="s">
        <v>50</v>
      </c>
      <c r="O15" s="38" t="s">
        <v>32</v>
      </c>
    </row>
    <row r="16" spans="2:15" ht="133.5" customHeight="1" x14ac:dyDescent="0.3">
      <c r="B16" s="74">
        <v>4</v>
      </c>
      <c r="C16" s="10" t="s">
        <v>111</v>
      </c>
      <c r="D16" s="10" t="s">
        <v>117</v>
      </c>
      <c r="E16" s="66">
        <v>291081.51</v>
      </c>
      <c r="F16" s="87" t="s">
        <v>85</v>
      </c>
      <c r="G16" s="87" t="s">
        <v>61</v>
      </c>
      <c r="H16" s="36" t="s">
        <v>38</v>
      </c>
      <c r="I16" s="38" t="s">
        <v>36</v>
      </c>
      <c r="J16" s="75">
        <v>43707</v>
      </c>
      <c r="K16" s="75">
        <f>J16+31</f>
        <v>43738</v>
      </c>
      <c r="L16" s="75">
        <f>+K16+90</f>
        <v>43828</v>
      </c>
      <c r="M16" s="75">
        <f>+L16+15</f>
        <v>43843</v>
      </c>
      <c r="N16" s="39" t="s">
        <v>50</v>
      </c>
      <c r="O16" s="38" t="s">
        <v>32</v>
      </c>
    </row>
    <row r="17" spans="2:18" ht="137.25" customHeight="1" x14ac:dyDescent="0.3">
      <c r="B17" s="74">
        <v>5</v>
      </c>
      <c r="C17" s="79" t="s">
        <v>125</v>
      </c>
      <c r="D17" s="79" t="s">
        <v>126</v>
      </c>
      <c r="E17" s="86">
        <v>392649.69</v>
      </c>
      <c r="F17" s="87" t="s">
        <v>85</v>
      </c>
      <c r="G17" s="87" t="s">
        <v>61</v>
      </c>
      <c r="H17" s="87" t="s">
        <v>38</v>
      </c>
      <c r="I17" s="87" t="s">
        <v>62</v>
      </c>
      <c r="J17" s="75">
        <v>43903</v>
      </c>
      <c r="K17" s="75">
        <f>+J17+31</f>
        <v>43934</v>
      </c>
      <c r="L17" s="75">
        <f>+K17+91</f>
        <v>44025</v>
      </c>
      <c r="M17" s="75">
        <f>+L17+7</f>
        <v>44032</v>
      </c>
      <c r="N17" s="88" t="s">
        <v>50</v>
      </c>
      <c r="O17" s="87" t="s">
        <v>32</v>
      </c>
      <c r="Q17" s="20"/>
      <c r="R17" s="20"/>
    </row>
    <row r="18" spans="2:18" ht="15.75" customHeight="1" thickBot="1" x14ac:dyDescent="0.35">
      <c r="B18" s="114" t="s">
        <v>9</v>
      </c>
      <c r="C18" s="115"/>
      <c r="D18" s="115"/>
      <c r="E18" s="67">
        <f>SUM(E13:E17)</f>
        <v>2981656.8929999997</v>
      </c>
      <c r="F18" s="15"/>
      <c r="G18" s="15"/>
      <c r="H18" s="15"/>
      <c r="I18" s="16"/>
      <c r="J18" s="17"/>
      <c r="Q18" s="15"/>
      <c r="R18" s="91"/>
    </row>
    <row r="19" spans="2:18" ht="7.5" customHeight="1" thickBot="1" x14ac:dyDescent="0.35">
      <c r="B19" s="23"/>
      <c r="C19" s="20"/>
      <c r="D19" s="20"/>
      <c r="E19" s="16"/>
      <c r="F19" s="16"/>
      <c r="G19" s="16"/>
      <c r="H19" s="16"/>
      <c r="I19" s="16"/>
      <c r="J19" s="17"/>
      <c r="Q19" s="20"/>
      <c r="R19" s="20"/>
    </row>
    <row r="20" spans="2:18" ht="16.5" customHeight="1" x14ac:dyDescent="0.3">
      <c r="B20" s="102" t="s">
        <v>10</v>
      </c>
      <c r="C20" s="103"/>
      <c r="D20" s="103"/>
      <c r="E20" s="103"/>
      <c r="F20" s="103"/>
      <c r="G20" s="103"/>
      <c r="H20" s="103"/>
      <c r="I20" s="103"/>
      <c r="J20" s="103"/>
      <c r="K20" s="103"/>
      <c r="L20" s="103"/>
      <c r="M20" s="103"/>
      <c r="N20" s="103"/>
      <c r="O20" s="104"/>
      <c r="Q20" s="20"/>
      <c r="R20" s="20"/>
    </row>
    <row r="21" spans="2:18" s="8" customFormat="1" ht="164.25" customHeight="1" x14ac:dyDescent="0.3">
      <c r="B21" s="39">
        <v>1</v>
      </c>
      <c r="C21" s="10" t="s">
        <v>104</v>
      </c>
      <c r="D21" s="10" t="s">
        <v>106</v>
      </c>
      <c r="E21" s="66">
        <v>50000</v>
      </c>
      <c r="F21" s="36" t="s">
        <v>85</v>
      </c>
      <c r="G21" s="36" t="s">
        <v>36</v>
      </c>
      <c r="H21" s="36" t="s">
        <v>39</v>
      </c>
      <c r="I21" s="38" t="s">
        <v>36</v>
      </c>
      <c r="J21" s="75">
        <v>43702</v>
      </c>
      <c r="K21" s="75">
        <f>+J21+15</f>
        <v>43717</v>
      </c>
      <c r="L21" s="75">
        <f>+K21+20</f>
        <v>43737</v>
      </c>
      <c r="M21" s="75">
        <f>+L21+8</f>
        <v>43745</v>
      </c>
      <c r="N21" s="72" t="s">
        <v>50</v>
      </c>
      <c r="O21" s="38" t="s">
        <v>32</v>
      </c>
      <c r="Q21" s="92"/>
      <c r="R21" s="92"/>
    </row>
    <row r="22" spans="2:18" ht="160.5" customHeight="1" x14ac:dyDescent="0.3">
      <c r="B22" s="73">
        <v>2</v>
      </c>
      <c r="C22" s="10" t="s">
        <v>105</v>
      </c>
      <c r="D22" s="10" t="s">
        <v>107</v>
      </c>
      <c r="E22" s="66">
        <v>41394</v>
      </c>
      <c r="F22" s="36" t="s">
        <v>85</v>
      </c>
      <c r="G22" s="36" t="s">
        <v>36</v>
      </c>
      <c r="H22" s="36" t="s">
        <v>39</v>
      </c>
      <c r="I22" s="38" t="s">
        <v>36</v>
      </c>
      <c r="J22" s="75">
        <v>43702</v>
      </c>
      <c r="K22" s="75">
        <f>+J22+15</f>
        <v>43717</v>
      </c>
      <c r="L22" s="75">
        <f>+K22+20</f>
        <v>43737</v>
      </c>
      <c r="M22" s="75">
        <f>+L22+8</f>
        <v>43745</v>
      </c>
      <c r="N22" s="39" t="s">
        <v>50</v>
      </c>
      <c r="O22" s="38" t="s">
        <v>32</v>
      </c>
    </row>
    <row r="23" spans="2:18" ht="160.5" customHeight="1" x14ac:dyDescent="0.3">
      <c r="B23" s="73">
        <v>3</v>
      </c>
      <c r="C23" s="10" t="s">
        <v>127</v>
      </c>
      <c r="D23" s="10" t="s">
        <v>128</v>
      </c>
      <c r="E23" s="66">
        <v>10000</v>
      </c>
      <c r="F23" s="36" t="s">
        <v>85</v>
      </c>
      <c r="G23" s="36" t="s">
        <v>36</v>
      </c>
      <c r="H23" s="36" t="s">
        <v>39</v>
      </c>
      <c r="I23" s="38" t="s">
        <v>36</v>
      </c>
      <c r="J23" s="75">
        <v>43702</v>
      </c>
      <c r="K23" s="75">
        <f>+J23+15</f>
        <v>43717</v>
      </c>
      <c r="L23" s="75">
        <f>+K23+20</f>
        <v>43737</v>
      </c>
      <c r="M23" s="75">
        <f>+L23+8</f>
        <v>43745</v>
      </c>
      <c r="N23" s="39" t="s">
        <v>50</v>
      </c>
      <c r="O23" s="38" t="s">
        <v>32</v>
      </c>
    </row>
    <row r="24" spans="2:18" ht="15.75" customHeight="1" thickBot="1" x14ac:dyDescent="0.35">
      <c r="B24" s="114" t="s">
        <v>11</v>
      </c>
      <c r="C24" s="115"/>
      <c r="D24" s="115"/>
      <c r="E24" s="67">
        <f>SUM(E21:E23)</f>
        <v>101394</v>
      </c>
      <c r="F24" s="15"/>
      <c r="G24" s="15"/>
      <c r="H24" s="15"/>
      <c r="I24" s="16"/>
      <c r="J24" s="16"/>
      <c r="K24" s="16"/>
    </row>
    <row r="25" spans="2:18" ht="10.5" customHeight="1" x14ac:dyDescent="0.3">
      <c r="B25" s="18"/>
      <c r="C25" s="18"/>
      <c r="D25" s="18"/>
      <c r="E25" s="15"/>
      <c r="F25" s="15"/>
      <c r="G25" s="15"/>
      <c r="H25" s="15"/>
      <c r="I25" s="16"/>
      <c r="J25" s="20"/>
    </row>
    <row r="26" spans="2:18" ht="16.5" hidden="1" customHeight="1" thickBot="1" x14ac:dyDescent="0.35">
      <c r="B26" s="118" t="s">
        <v>12</v>
      </c>
      <c r="C26" s="119"/>
      <c r="D26" s="119"/>
      <c r="E26" s="119"/>
      <c r="F26" s="119"/>
      <c r="G26" s="119"/>
      <c r="H26" s="119"/>
      <c r="I26" s="119"/>
      <c r="J26" s="119"/>
      <c r="K26" s="119"/>
      <c r="L26" s="119"/>
      <c r="M26" s="119"/>
      <c r="N26" s="119"/>
      <c r="O26" s="120"/>
    </row>
    <row r="27" spans="2:18" s="8" customFormat="1" hidden="1" x14ac:dyDescent="0.3">
      <c r="B27" s="30">
        <v>1</v>
      </c>
      <c r="C27" s="31"/>
      <c r="D27" s="31"/>
      <c r="E27" s="68"/>
      <c r="F27" s="32"/>
      <c r="G27" s="32"/>
      <c r="H27" s="32"/>
      <c r="I27" s="33"/>
      <c r="J27" s="32"/>
      <c r="K27" s="42"/>
      <c r="L27" s="42"/>
      <c r="M27" s="42"/>
      <c r="N27" s="43"/>
      <c r="O27" s="44"/>
    </row>
    <row r="28" spans="2:18" hidden="1" x14ac:dyDescent="0.3">
      <c r="B28" s="9">
        <v>2</v>
      </c>
      <c r="C28" s="10"/>
      <c r="D28" s="10"/>
      <c r="E28" s="69"/>
      <c r="F28" s="36"/>
      <c r="G28" s="36"/>
      <c r="H28" s="36"/>
      <c r="I28" s="38"/>
      <c r="J28" s="45"/>
      <c r="K28" s="11"/>
      <c r="L28" s="11"/>
      <c r="M28" s="11"/>
      <c r="N28" s="39"/>
      <c r="O28" s="46"/>
    </row>
    <row r="29" spans="2:18" hidden="1" x14ac:dyDescent="0.3">
      <c r="B29" s="9">
        <v>3</v>
      </c>
      <c r="C29" s="10"/>
      <c r="D29" s="10"/>
      <c r="E29" s="69"/>
      <c r="F29" s="36"/>
      <c r="G29" s="36"/>
      <c r="H29" s="36"/>
      <c r="I29" s="38"/>
      <c r="J29" s="45"/>
      <c r="K29" s="11"/>
      <c r="L29" s="11"/>
      <c r="M29" s="11"/>
      <c r="N29" s="39"/>
      <c r="O29" s="46"/>
    </row>
    <row r="30" spans="2:18" ht="13.5" hidden="1" thickBot="1" x14ac:dyDescent="0.35">
      <c r="B30" s="12">
        <v>4</v>
      </c>
      <c r="C30" s="13"/>
      <c r="D30" s="13"/>
      <c r="E30" s="70"/>
      <c r="F30" s="37"/>
      <c r="G30" s="37"/>
      <c r="H30" s="37"/>
      <c r="I30" s="40"/>
      <c r="J30" s="47"/>
      <c r="K30" s="14"/>
      <c r="L30" s="14"/>
      <c r="M30" s="14"/>
      <c r="N30" s="41"/>
      <c r="O30" s="48"/>
    </row>
    <row r="31" spans="2:18" ht="15.75" hidden="1" customHeight="1" thickBot="1" x14ac:dyDescent="0.35">
      <c r="B31" s="116" t="s">
        <v>13</v>
      </c>
      <c r="C31" s="117"/>
      <c r="D31" s="117"/>
      <c r="E31" s="67">
        <f>SUM(E28:E30)</f>
        <v>0</v>
      </c>
      <c r="F31" s="15"/>
      <c r="G31" s="15"/>
      <c r="H31" s="15"/>
      <c r="I31" s="16"/>
      <c r="J31" s="16"/>
      <c r="K31" s="16"/>
    </row>
    <row r="32" spans="2:18" ht="13.5" customHeight="1" thickBot="1" x14ac:dyDescent="0.35">
      <c r="F32" s="24"/>
      <c r="G32" s="24"/>
      <c r="H32" s="24"/>
      <c r="I32" s="24"/>
    </row>
    <row r="33" spans="2:20" ht="16.5" customHeight="1" x14ac:dyDescent="0.3">
      <c r="B33" s="102" t="s">
        <v>14</v>
      </c>
      <c r="C33" s="103"/>
      <c r="D33" s="103"/>
      <c r="E33" s="103"/>
      <c r="F33" s="103"/>
      <c r="G33" s="103"/>
      <c r="H33" s="103"/>
      <c r="I33" s="103"/>
      <c r="J33" s="103"/>
      <c r="K33" s="103"/>
      <c r="L33" s="103"/>
      <c r="M33" s="103"/>
      <c r="N33" s="103"/>
      <c r="O33" s="104"/>
      <c r="S33" s="25"/>
    </row>
    <row r="34" spans="2:20" ht="127" customHeight="1" x14ac:dyDescent="0.3">
      <c r="B34" s="73">
        <v>1</v>
      </c>
      <c r="C34" s="10" t="s">
        <v>112</v>
      </c>
      <c r="D34" s="10" t="s">
        <v>119</v>
      </c>
      <c r="E34" s="85">
        <f>6200*24</f>
        <v>148800</v>
      </c>
      <c r="F34" s="36" t="s">
        <v>85</v>
      </c>
      <c r="G34" s="36" t="s">
        <v>61</v>
      </c>
      <c r="H34" s="38" t="s">
        <v>42</v>
      </c>
      <c r="I34" s="38" t="s">
        <v>62</v>
      </c>
      <c r="J34" s="75">
        <v>43700</v>
      </c>
      <c r="K34" s="75">
        <f>+J34+30</f>
        <v>43730</v>
      </c>
      <c r="L34" s="75">
        <f>+K34+20</f>
        <v>43750</v>
      </c>
      <c r="M34" s="75">
        <f>+L34+8</f>
        <v>43758</v>
      </c>
      <c r="N34" s="39" t="s">
        <v>50</v>
      </c>
      <c r="O34" s="38" t="s">
        <v>32</v>
      </c>
    </row>
    <row r="35" spans="2:20" ht="122" customHeight="1" x14ac:dyDescent="0.3">
      <c r="B35" s="73">
        <v>2</v>
      </c>
      <c r="C35" s="80" t="s">
        <v>123</v>
      </c>
      <c r="D35" s="10" t="s">
        <v>129</v>
      </c>
      <c r="E35" s="81">
        <f>69600/2</f>
        <v>34800</v>
      </c>
      <c r="F35" s="82" t="s">
        <v>85</v>
      </c>
      <c r="G35" s="82" t="s">
        <v>36</v>
      </c>
      <c r="H35" s="82" t="s">
        <v>35</v>
      </c>
      <c r="I35" s="82" t="s">
        <v>36</v>
      </c>
      <c r="J35" s="83">
        <v>43700</v>
      </c>
      <c r="K35" s="83">
        <f t="shared" ref="K35" si="0">J35+6</f>
        <v>43706</v>
      </c>
      <c r="L35" s="83">
        <f t="shared" ref="L35" si="1">+K35+7</f>
        <v>43713</v>
      </c>
      <c r="M35" s="83">
        <f t="shared" ref="M35" si="2">+L35+7</f>
        <v>43720</v>
      </c>
      <c r="N35" s="84" t="s">
        <v>50</v>
      </c>
      <c r="O35" s="82" t="s">
        <v>32</v>
      </c>
    </row>
    <row r="36" spans="2:20" ht="167" customHeight="1" x14ac:dyDescent="0.3">
      <c r="B36" s="73">
        <v>3</v>
      </c>
      <c r="C36" s="10" t="s">
        <v>130</v>
      </c>
      <c r="D36" s="10" t="s">
        <v>124</v>
      </c>
      <c r="E36" s="81">
        <f>69600/2</f>
        <v>34800</v>
      </c>
      <c r="F36" s="36" t="s">
        <v>85</v>
      </c>
      <c r="G36" s="36" t="s">
        <v>36</v>
      </c>
      <c r="H36" s="87" t="s">
        <v>35</v>
      </c>
      <c r="I36" s="82" t="s">
        <v>36</v>
      </c>
      <c r="J36" s="83">
        <v>43700</v>
      </c>
      <c r="K36" s="83">
        <f t="shared" ref="K36:K40" si="3">J36+6</f>
        <v>43706</v>
      </c>
      <c r="L36" s="83">
        <f t="shared" ref="L36:L40" si="4">+K36+7</f>
        <v>43713</v>
      </c>
      <c r="M36" s="83">
        <f t="shared" ref="M36:M40" si="5">+L36+7</f>
        <v>43720</v>
      </c>
      <c r="N36" s="89" t="s">
        <v>50</v>
      </c>
      <c r="O36" s="90" t="s">
        <v>32</v>
      </c>
    </row>
    <row r="37" spans="2:20" ht="160.5" customHeight="1" x14ac:dyDescent="0.3">
      <c r="B37" s="73">
        <v>4</v>
      </c>
      <c r="C37" s="10" t="s">
        <v>113</v>
      </c>
      <c r="D37" s="10" t="s">
        <v>120</v>
      </c>
      <c r="E37" s="81">
        <f>69600/2</f>
        <v>34800</v>
      </c>
      <c r="F37" s="36" t="s">
        <v>85</v>
      </c>
      <c r="G37" s="36" t="s">
        <v>36</v>
      </c>
      <c r="H37" s="87" t="s">
        <v>35</v>
      </c>
      <c r="I37" s="82" t="s">
        <v>36</v>
      </c>
      <c r="J37" s="83">
        <v>43700</v>
      </c>
      <c r="K37" s="83">
        <f t="shared" si="3"/>
        <v>43706</v>
      </c>
      <c r="L37" s="83">
        <f t="shared" si="4"/>
        <v>43713</v>
      </c>
      <c r="M37" s="83">
        <f t="shared" si="5"/>
        <v>43720</v>
      </c>
      <c r="N37" s="89" t="s">
        <v>50</v>
      </c>
      <c r="O37" s="90" t="s">
        <v>32</v>
      </c>
    </row>
    <row r="38" spans="2:20" ht="199.5" customHeight="1" x14ac:dyDescent="0.3">
      <c r="B38" s="73">
        <v>5</v>
      </c>
      <c r="C38" s="10" t="s">
        <v>114</v>
      </c>
      <c r="D38" s="10" t="s">
        <v>121</v>
      </c>
      <c r="E38" s="81">
        <f>69600/2</f>
        <v>34800</v>
      </c>
      <c r="F38" s="36" t="s">
        <v>85</v>
      </c>
      <c r="G38" s="36" t="s">
        <v>36</v>
      </c>
      <c r="H38" s="87" t="s">
        <v>35</v>
      </c>
      <c r="I38" s="82" t="s">
        <v>36</v>
      </c>
      <c r="J38" s="83">
        <v>43700</v>
      </c>
      <c r="K38" s="83">
        <f t="shared" si="3"/>
        <v>43706</v>
      </c>
      <c r="L38" s="83">
        <f t="shared" si="4"/>
        <v>43713</v>
      </c>
      <c r="M38" s="83">
        <f t="shared" si="5"/>
        <v>43720</v>
      </c>
      <c r="N38" s="89" t="s">
        <v>50</v>
      </c>
      <c r="O38" s="90" t="s">
        <v>32</v>
      </c>
    </row>
    <row r="39" spans="2:20" ht="136" customHeight="1" x14ac:dyDescent="0.3">
      <c r="B39" s="73">
        <v>6</v>
      </c>
      <c r="C39" s="10" t="s">
        <v>115</v>
      </c>
      <c r="D39" s="10" t="s">
        <v>118</v>
      </c>
      <c r="E39" s="81">
        <f>69600/2</f>
        <v>34800</v>
      </c>
      <c r="F39" s="36" t="s">
        <v>85</v>
      </c>
      <c r="G39" s="36" t="s">
        <v>36</v>
      </c>
      <c r="H39" s="87" t="s">
        <v>35</v>
      </c>
      <c r="I39" s="82" t="s">
        <v>36</v>
      </c>
      <c r="J39" s="83">
        <v>43700</v>
      </c>
      <c r="K39" s="83">
        <f t="shared" si="3"/>
        <v>43706</v>
      </c>
      <c r="L39" s="83">
        <f t="shared" si="4"/>
        <v>43713</v>
      </c>
      <c r="M39" s="83">
        <f t="shared" si="5"/>
        <v>43720</v>
      </c>
      <c r="N39" s="89" t="s">
        <v>50</v>
      </c>
      <c r="O39" s="90" t="s">
        <v>32</v>
      </c>
    </row>
    <row r="40" spans="2:20" ht="134" customHeight="1" x14ac:dyDescent="0.3">
      <c r="B40" s="73">
        <v>8</v>
      </c>
      <c r="C40" s="10" t="s">
        <v>116</v>
      </c>
      <c r="D40" s="10" t="s">
        <v>122</v>
      </c>
      <c r="E40" s="81">
        <f>48000/2</f>
        <v>24000</v>
      </c>
      <c r="F40" s="36" t="s">
        <v>85</v>
      </c>
      <c r="G40" s="36" t="s">
        <v>36</v>
      </c>
      <c r="H40" s="87" t="s">
        <v>35</v>
      </c>
      <c r="I40" s="82" t="s">
        <v>36</v>
      </c>
      <c r="J40" s="83">
        <v>43700</v>
      </c>
      <c r="K40" s="83">
        <f t="shared" si="3"/>
        <v>43706</v>
      </c>
      <c r="L40" s="83">
        <f t="shared" si="4"/>
        <v>43713</v>
      </c>
      <c r="M40" s="83">
        <f t="shared" si="5"/>
        <v>43720</v>
      </c>
      <c r="N40" s="89" t="s">
        <v>50</v>
      </c>
      <c r="O40" s="90" t="s">
        <v>32</v>
      </c>
    </row>
    <row r="41" spans="2:20" ht="21" customHeight="1" thickBot="1" x14ac:dyDescent="0.35">
      <c r="B41" s="114" t="s">
        <v>15</v>
      </c>
      <c r="C41" s="115"/>
      <c r="D41" s="115"/>
      <c r="E41" s="67">
        <f>SUM(E34:E40)</f>
        <v>346800</v>
      </c>
      <c r="F41" s="19"/>
      <c r="G41" s="19"/>
      <c r="H41" s="19"/>
      <c r="I41" s="20"/>
      <c r="J41" s="20"/>
      <c r="K41" s="20"/>
      <c r="L41" s="20"/>
      <c r="M41" s="20"/>
      <c r="N41" s="20"/>
      <c r="O41" s="20"/>
    </row>
    <row r="42" spans="2:20" ht="18.75" customHeight="1" thickBot="1" x14ac:dyDescent="0.35">
      <c r="J42" s="20"/>
      <c r="K42" s="20"/>
      <c r="L42" s="20"/>
      <c r="M42" s="20"/>
      <c r="N42" s="20"/>
      <c r="O42" s="20"/>
    </row>
    <row r="43" spans="2:20" ht="15.75" customHeight="1" thickBot="1" x14ac:dyDescent="0.35">
      <c r="B43" s="116" t="s">
        <v>16</v>
      </c>
      <c r="C43" s="117"/>
      <c r="D43" s="117"/>
      <c r="E43" s="71">
        <f>+E41+E31+E24+E18</f>
        <v>3429850.8929999997</v>
      </c>
      <c r="F43" s="19"/>
      <c r="G43" s="19"/>
      <c r="H43" s="19"/>
      <c r="J43" s="107" t="s">
        <v>131</v>
      </c>
      <c r="K43" s="108"/>
      <c r="L43" s="108"/>
      <c r="M43" s="108"/>
      <c r="N43" s="108"/>
      <c r="O43" s="109"/>
      <c r="P43" s="26"/>
      <c r="Q43" s="26"/>
      <c r="R43" s="26"/>
      <c r="S43" s="26"/>
      <c r="T43" s="26"/>
    </row>
    <row r="44" spans="2:20" x14ac:dyDescent="0.3">
      <c r="B44" s="7" t="s">
        <v>43</v>
      </c>
      <c r="E44" s="24" t="s">
        <v>48</v>
      </c>
      <c r="L44" s="34"/>
      <c r="M44" s="101"/>
      <c r="N44" s="101"/>
      <c r="O44" s="101"/>
    </row>
    <row r="45" spans="2:20" x14ac:dyDescent="0.3">
      <c r="B45" s="7" t="s">
        <v>44</v>
      </c>
      <c r="E45" s="24" t="s">
        <v>56</v>
      </c>
    </row>
    <row r="46" spans="2:20" x14ac:dyDescent="0.3">
      <c r="B46" s="7" t="s">
        <v>54</v>
      </c>
      <c r="E46" s="24" t="s">
        <v>47</v>
      </c>
    </row>
    <row r="47" spans="2:20" x14ac:dyDescent="0.3">
      <c r="B47" s="7" t="s">
        <v>45</v>
      </c>
      <c r="E47" s="24" t="s">
        <v>57</v>
      </c>
    </row>
    <row r="48" spans="2:20" x14ac:dyDescent="0.3">
      <c r="B48" s="7" t="s">
        <v>46</v>
      </c>
    </row>
    <row r="49" spans="2:5" x14ac:dyDescent="0.3">
      <c r="B49" s="7" t="s">
        <v>69</v>
      </c>
    </row>
    <row r="52" spans="2:5" x14ac:dyDescent="0.3">
      <c r="E52" s="76"/>
    </row>
    <row r="53" spans="2:5" x14ac:dyDescent="0.3">
      <c r="E53" s="77"/>
    </row>
    <row r="60" spans="2:5" x14ac:dyDescent="0.3">
      <c r="E60" s="78"/>
    </row>
    <row r="61" spans="2:5" x14ac:dyDescent="0.3">
      <c r="E61" s="77"/>
    </row>
    <row r="466" ht="12.75" customHeight="1" x14ac:dyDescent="0.3"/>
  </sheetData>
  <dataConsolidate/>
  <mergeCells count="21">
    <mergeCell ref="M44:O44"/>
    <mergeCell ref="B33:O33"/>
    <mergeCell ref="O10:O11"/>
    <mergeCell ref="J43:O43"/>
    <mergeCell ref="N10:N11"/>
    <mergeCell ref="B11:C11"/>
    <mergeCell ref="B24:D24"/>
    <mergeCell ref="B31:D31"/>
    <mergeCell ref="B43:D43"/>
    <mergeCell ref="B41:D41"/>
    <mergeCell ref="B18:D18"/>
    <mergeCell ref="B12:O12"/>
    <mergeCell ref="B20:O20"/>
    <mergeCell ref="B26:O26"/>
    <mergeCell ref="B2:L2"/>
    <mergeCell ref="J10:M10"/>
    <mergeCell ref="D6:E6"/>
    <mergeCell ref="I6:K6"/>
    <mergeCell ref="I7:K7"/>
    <mergeCell ref="F10:I10"/>
    <mergeCell ref="B3:O3"/>
  </mergeCells>
  <printOptions horizontalCentered="1"/>
  <pageMargins left="0.19685039370078741" right="0.19685039370078741" top="0.19685039370078741" bottom="0.19685039370078741" header="0.19685039370078741" footer="0.19685039370078741"/>
  <pageSetup scale="60" fitToWidth="2" fitToHeight="2" orientation="landscape" r:id="rId1"/>
  <headerFooter>
    <oddFooter>&amp;C&amp;"Arial,Regular"&amp;10&amp;K548235PUBLICO</oddFooter>
    <evenFooter>&amp;C&amp;"Arial,Regular"&amp;10&amp;K548235PUBLICO</evenFooter>
    <firstFooter>&amp;C&amp;"Arial,Regular"&amp;10&amp;K548235PUBLICO</firstFooter>
  </headerFooter>
  <rowBreaks count="5" manualBreakCount="5">
    <brk id="13" max="16383" man="1"/>
    <brk id="18" max="16383" man="1"/>
    <brk id="33" max="16383" man="1"/>
    <brk id="36" max="16383" man="1"/>
    <brk id="38"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Diccionario!$B$45:$B$46</xm:f>
          </x14:formula1>
          <xm:sqref>N27:N30 N21:N23 N13:N17 N34:N40</xm:sqref>
        </x14:dataValidation>
        <x14:dataValidation type="list" allowBlank="1" showInputMessage="1" showErrorMessage="1" promptTitle="Modalidad de Adquisición" xr:uid="{00000000-0002-0000-0200-000001000000}">
          <x14:formula1>
            <xm:f>Diccionario!$B$3:$B$5</xm:f>
          </x14:formula1>
          <xm:sqref>G27:G30 G21:G23 G13:G17 G34:G40</xm:sqref>
        </x14:dataValidation>
        <x14:dataValidation type="list" allowBlank="1" showInputMessage="1" showErrorMessage="1" promptTitle="Modalidad de Adquisición" xr:uid="{00000000-0002-0000-0200-000002000000}">
          <x14:formula1>
            <xm:f>Diccionario!$B$8:$B$13</xm:f>
          </x14:formula1>
          <xm:sqref>H27:H30 H21:H23 H13:H17</xm:sqref>
        </x14:dataValidation>
        <x14:dataValidation type="list" allowBlank="1" showInputMessage="1" showErrorMessage="1" promptTitle="Metodo de Adquisición" xr:uid="{00000000-0002-0000-0200-000003000000}">
          <x14:formula1>
            <xm:f>Diccionario!$B$49:$B$52</xm:f>
          </x14:formula1>
          <xm:sqref>I27:I30 I21:I23 I13:I17 I34:I40</xm:sqref>
        </x14:dataValidation>
        <x14:dataValidation type="list" allowBlank="1" showInputMessage="1" showErrorMessage="1" promptTitle="Normativa Aplicable" xr:uid="{00000000-0002-0000-0200-000005000000}">
          <x14:formula1>
            <xm:f>Diccionario!$B$24:$B$26</xm:f>
          </x14:formula1>
          <xm:sqref>F27:F30 F21:F23 F13:F17 F34:F40</xm:sqref>
        </x14:dataValidation>
        <x14:dataValidation type="list" allowBlank="1" showInputMessage="1" showErrorMessage="1" xr:uid="{00000000-0002-0000-0200-000006000000}">
          <x14:formula1>
            <xm:f>Diccionario!$B$33:$B$42</xm:f>
          </x14:formula1>
          <xm:sqref>O27:O30 O21:O23 O13:O17 O34:O40</xm:sqref>
        </x14:dataValidation>
        <x14:dataValidation type="list" allowBlank="1" showInputMessage="1" showErrorMessage="1" promptTitle="Modalidad de Adquisición" xr:uid="{00000000-0002-0000-0200-000004000000}">
          <x14:formula1>
            <xm:f>Diccionario!$B$16:$B$21</xm:f>
          </x14:formula1>
          <xm:sqref>H34:H40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f6b741d0-ebe5-4ad5-bd7e-0a71453bf149" origin="userSelected">
  <element uid="381d34d5-9fbc-473d-9b92-d6d2feb69d77"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mNmI3NDFkMC1lYmU1LTRhZDUtYmQ3ZS0wYTcxNDUzYmYxNDkiIG9yaWdpbj0idXNlclNlbGVjdGVkIj48ZWxlbWVudCB1aWQ9IjM4MWQzNGQ1LTlmYmMtNDczZC05YjkyLWQ2ZDJmZWI2OWQ3NyIgdmFsdWU9IiIgeG1sbnM9Imh0dHA6Ly93d3cuYm9sZG9uamFtZXMuY29tLzIwMDgvMDEvc2llL2ludGVybmFsL2xhYmVsIiAvPjwvc2lzbD48VXNlck5hbWU+QkNJRVxrbWVqaWE8L1VzZXJOYW1lPjxEYXRlVGltZT4wNy8wOS8yMDE4IDEyOjE5OjI2IGEubS48L0RhdGVUaW1lPjxMYWJlbFN0cmluZz5QJiN4RkE7YmxpY288L0xhYmVsU3RyaW5nPjwvaXRlbT48L2xhYmVsSGlzdG9yeT4=</Value>
</WrappedLabelHistory>
</file>

<file path=customXml/itemProps1.xml><?xml version="1.0" encoding="utf-8"?>
<ds:datastoreItem xmlns:ds="http://schemas.openxmlformats.org/officeDocument/2006/customXml" ds:itemID="{78456857-C99E-456E-B867-85215123988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7FE9449-5AD0-4B4A-B334-E32DB7CC7EA3}">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Instrucciones</vt:lpstr>
      <vt:lpstr>Diccionario</vt:lpstr>
      <vt:lpstr>PGA</vt:lpstr>
      <vt:lpstr>Diccionario!Modalidad_del_Proceso</vt:lpstr>
      <vt:lpstr>PGA!Modalidad_del_Proceso</vt:lpstr>
      <vt:lpstr>Instrucciones!Print_Area</vt:lpstr>
      <vt:lpstr>PGA!Print_Titles</vt:lpstr>
    </vt:vector>
  </TitlesOfParts>
  <Company>BCIE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lfu</dc:creator>
  <cp:keywords>[PUBLICO]</cp:keywords>
  <cp:lastModifiedBy>Xiomara Hernandez</cp:lastModifiedBy>
  <cp:lastPrinted>2019-07-15T15:57:37Z</cp:lastPrinted>
  <dcterms:created xsi:type="dcterms:W3CDTF">2010-05-19T00:55:59Z</dcterms:created>
  <dcterms:modified xsi:type="dcterms:W3CDTF">2019-07-23T18:20:29Z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6c3f04ba-407f-4283-a1fb-c0668fde104e</vt:lpwstr>
  </property>
  <property fmtid="{D5CDD505-2E9C-101B-9397-08002B2CF9AE}" pid="3" name="bjSaver">
    <vt:lpwstr>jhM8ZjNVZAeZ5Cn5b1UwiOYzH+VhdwH9</vt:lpwstr>
  </property>
  <property fmtid="{D5CDD505-2E9C-101B-9397-08002B2CF9AE}" pid="4" name="bjDocumentLabelXML">
    <vt:lpwstr>&lt;?xml version="1.0" encoding="us-ascii"?&gt;&lt;sisl xmlns:xsd="http://www.w3.org/2001/XMLSchema" xmlns:xsi="http://www.w3.org/2001/XMLSchema-instance" sislVersion="0" policy="f6b741d0-ebe5-4ad5-bd7e-0a71453bf149" origin="userSelected" xmlns="http://www.boldonj</vt:lpwstr>
  </property>
  <property fmtid="{D5CDD505-2E9C-101B-9397-08002B2CF9AE}" pid="5" name="bjDocumentLabelXML-0">
    <vt:lpwstr>ames.com/2008/01/sie/internal/label"&gt;&lt;element uid="381d34d5-9fbc-473d-9b92-d6d2feb69d77" value="" /&gt;&lt;/sisl&gt;</vt:lpwstr>
  </property>
  <property fmtid="{D5CDD505-2E9C-101B-9397-08002B2CF9AE}" pid="6" name="bjDocumentSecurityLabel">
    <vt:lpwstr>Público</vt:lpwstr>
  </property>
  <property fmtid="{D5CDD505-2E9C-101B-9397-08002B2CF9AE}" pid="7" name="dlp-metadata">
    <vt:lpwstr>XYZZYpublico PLUGH PLOVER</vt:lpwstr>
  </property>
  <property fmtid="{D5CDD505-2E9C-101B-9397-08002B2CF9AE}" pid="8" name="bjLabelHistoryID">
    <vt:lpwstr>{47FE9449-5AD0-4B4A-B334-E32DB7CC7EA3}</vt:lpwstr>
  </property>
  <property fmtid="{D5CDD505-2E9C-101B-9397-08002B2CF9AE}" pid="9" name="bjCentreFooterLabel-first">
    <vt:lpwstr>&amp;"Arial,Regular"&amp;10&amp;K548235PUBLICO</vt:lpwstr>
  </property>
  <property fmtid="{D5CDD505-2E9C-101B-9397-08002B2CF9AE}" pid="10" name="bjCentreFooterLabel-even">
    <vt:lpwstr>&amp;"Arial,Regular"&amp;10&amp;K548235PUBLICO</vt:lpwstr>
  </property>
  <property fmtid="{D5CDD505-2E9C-101B-9397-08002B2CF9AE}" pid="11" name="bjCentreFooterLabel">
    <vt:lpwstr>&amp;"Arial,Regular"&amp;10&amp;K548235PUBLICO</vt:lpwstr>
  </property>
</Properties>
</file>